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90" yWindow="780" windowWidth="16380" windowHeight="6510"/>
  </bookViews>
  <sheets>
    <sheet name="февраля 2020" sheetId="1" r:id="rId1"/>
    <sheet name="Лист1" sheetId="2" r:id="rId2"/>
  </sheets>
  <definedNames>
    <definedName name="Excel_BuiltIn_Print_Titles" localSheetId="0">'февраля 2020'!$A:$A,'февраля 2020'!$3:$8</definedName>
    <definedName name="_xlnm.Print_Titles" localSheetId="0">'февраля 2020'!$A:$A,'февраля 2020'!$3:$8</definedName>
    <definedName name="_xlnm.Print_Area" localSheetId="0">'февраля 2020'!$A$1:$BE$42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N17" i="1" l="1"/>
  <c r="O38" i="1" l="1"/>
  <c r="N38" i="1"/>
  <c r="AN19" i="1" l="1"/>
  <c r="T21" i="1" l="1"/>
  <c r="AF38" i="1"/>
  <c r="Y20" i="1" l="1"/>
  <c r="X35" i="1"/>
  <c r="X34" i="1"/>
  <c r="X33" i="1"/>
  <c r="X32" i="1"/>
  <c r="X31" i="1"/>
  <c r="X29" i="1"/>
  <c r="X28" i="1"/>
  <c r="X27" i="1"/>
  <c r="X26" i="1"/>
  <c r="X25" i="1"/>
  <c r="X24" i="1"/>
  <c r="X21" i="1"/>
  <c r="X20" i="1"/>
  <c r="X19" i="1"/>
  <c r="X18" i="1"/>
  <c r="X17" i="1"/>
  <c r="X16" i="1"/>
  <c r="X15" i="1"/>
  <c r="X13" i="1"/>
  <c r="X11" i="1"/>
  <c r="X10" i="1"/>
  <c r="X9" i="1"/>
  <c r="W38" i="1"/>
  <c r="V38" i="1"/>
  <c r="U38" i="1"/>
  <c r="S38" i="1"/>
  <c r="T35" i="1"/>
  <c r="Y35" i="1" s="1"/>
  <c r="T34" i="1"/>
  <c r="Y34" i="1" s="1"/>
  <c r="T33" i="1"/>
  <c r="Y33" i="1" s="1"/>
  <c r="T32" i="1"/>
  <c r="Y32" i="1" s="1"/>
  <c r="T31" i="1"/>
  <c r="Y31" i="1" s="1"/>
  <c r="T29" i="1"/>
  <c r="Y29" i="1" s="1"/>
  <c r="T28" i="1"/>
  <c r="Y28" i="1" s="1"/>
  <c r="T27" i="1"/>
  <c r="Y27" i="1" s="1"/>
  <c r="T26" i="1"/>
  <c r="Y26" i="1" s="1"/>
  <c r="T25" i="1"/>
  <c r="Y25" i="1" s="1"/>
  <c r="T24" i="1"/>
  <c r="Y24" i="1" s="1"/>
  <c r="Y21" i="1"/>
  <c r="T19" i="1"/>
  <c r="Y19" i="1" s="1"/>
  <c r="T18" i="1"/>
  <c r="Y18" i="1" s="1"/>
  <c r="T17" i="1"/>
  <c r="Y17" i="1" s="1"/>
  <c r="T16" i="1"/>
  <c r="Y16" i="1" s="1"/>
  <c r="T15" i="1"/>
  <c r="Y15" i="1" s="1"/>
  <c r="T14" i="1"/>
  <c r="Y14" i="1" s="1"/>
  <c r="T13" i="1"/>
  <c r="Y13" i="1" s="1"/>
  <c r="T11" i="1"/>
  <c r="Y11" i="1" s="1"/>
  <c r="T10" i="1"/>
  <c r="Y10" i="1" s="1"/>
  <c r="T9" i="1"/>
  <c r="Y9" i="1" s="1"/>
  <c r="Y38" i="1" l="1"/>
  <c r="X38" i="1"/>
  <c r="T38" i="1"/>
  <c r="T39" i="1" s="1"/>
  <c r="AN14" i="1"/>
  <c r="Y39" i="1" l="1"/>
  <c r="AN9" i="1"/>
  <c r="AN33" i="1" l="1"/>
  <c r="AN34" i="1"/>
  <c r="AN10" i="1"/>
  <c r="AC38" i="1" l="1"/>
  <c r="AB38" i="1"/>
  <c r="AQ38" i="1"/>
  <c r="AP38" i="1"/>
  <c r="AO38" i="1"/>
  <c r="AU38" i="1"/>
  <c r="AK38" i="1" l="1"/>
  <c r="AM38" i="1"/>
  <c r="AZ38" i="1" l="1"/>
  <c r="BD38" i="1" l="1"/>
  <c r="AN35" i="1" l="1"/>
  <c r="BC38" i="1" l="1"/>
  <c r="BE38" i="1"/>
  <c r="AI38" i="1"/>
  <c r="AH38" i="1"/>
  <c r="AI39" i="1" l="1"/>
  <c r="AN31" i="1"/>
  <c r="AD38" i="1" l="1"/>
  <c r="AN20" i="1" l="1"/>
  <c r="AN18" i="1" l="1"/>
  <c r="AE38" i="1"/>
  <c r="AE39" i="1" s="1"/>
  <c r="BT17" i="1"/>
  <c r="BU17" i="1"/>
  <c r="BV17" i="1"/>
  <c r="AC39" i="1" l="1"/>
  <c r="Z38" i="1"/>
  <c r="AA38" i="1"/>
  <c r="AN28" i="1"/>
  <c r="AA39" i="1" l="1"/>
  <c r="AN29" i="1" l="1"/>
  <c r="AN32" i="1" l="1"/>
  <c r="AN23" i="1"/>
  <c r="AR38" i="1" l="1"/>
  <c r="AS38" i="1"/>
  <c r="BB38" i="1"/>
  <c r="BA38" i="1"/>
  <c r="AY38" i="1" l="1"/>
  <c r="AX38" i="1"/>
  <c r="AW38" i="1"/>
  <c r="AV10" i="1"/>
  <c r="AN21" i="1"/>
  <c r="AV21" i="1"/>
  <c r="AV28" i="1"/>
  <c r="AT38" i="1"/>
  <c r="AN24" i="1"/>
  <c r="AV38" i="1" l="1"/>
  <c r="AN38" i="1" l="1"/>
  <c r="AN39" i="1" s="1"/>
  <c r="AJ38" i="1"/>
  <c r="AL38" i="1" l="1"/>
  <c r="AL39" i="1" s="1"/>
  <c r="BS38" i="1" l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R38" i="1"/>
  <c r="Q38" i="1"/>
  <c r="H38" i="1"/>
  <c r="G38" i="1"/>
  <c r="F38" i="1"/>
  <c r="E38" i="1"/>
  <c r="D38" i="1"/>
  <c r="C33" i="1"/>
  <c r="C31" i="1"/>
  <c r="C30" i="1"/>
  <c r="C29" i="1"/>
  <c r="C28" i="1"/>
  <c r="C24" i="1"/>
  <c r="C23" i="1"/>
  <c r="C22" i="1"/>
  <c r="C21" i="1"/>
  <c r="C20" i="1"/>
  <c r="C15" i="1"/>
  <c r="C10" i="1"/>
  <c r="C9" i="1"/>
  <c r="C38" i="1" l="1"/>
</calcChain>
</file>

<file path=xl/sharedStrings.xml><?xml version="1.0" encoding="utf-8"?>
<sst xmlns="http://schemas.openxmlformats.org/spreadsheetml/2006/main" count="193" uniqueCount="103">
  <si>
    <t>ИНФОРМАЦИЯ</t>
  </si>
  <si>
    <t>НАИМЕНОВАНИЕ МУНИЦИПАЛЬНЫХ ОБРАЗОВАНИЙ</t>
  </si>
  <si>
    <t>МОЛОКО</t>
  </si>
  <si>
    <r>
      <rPr>
        <b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>(факт)</t>
    </r>
    <r>
      <rPr>
        <b/>
        <sz val="10"/>
        <rFont val="Times New Roman"/>
        <family val="1"/>
        <charset val="204"/>
      </rPr>
      <t xml:space="preserve"> </t>
    </r>
  </si>
  <si>
    <t>Внесение минеральных удобрений</t>
  </si>
  <si>
    <t>Тракторы</t>
  </si>
  <si>
    <t>Плуги</t>
  </si>
  <si>
    <t>Культиваторы</t>
  </si>
  <si>
    <t>Сеялки</t>
  </si>
  <si>
    <t>Надой на 1  фуражную корову</t>
  </si>
  <si>
    <t>Валовой надой</t>
  </si>
  <si>
    <t>Сдача в зачете</t>
  </si>
  <si>
    <t>Валовой надой с начала месяца (нарастающий)</t>
  </si>
  <si>
    <t>2019 г</t>
  </si>
  <si>
    <t>2020 г</t>
  </si>
  <si>
    <t>наличие</t>
  </si>
  <si>
    <t>план</t>
  </si>
  <si>
    <t>факт</t>
  </si>
  <si>
    <t>исправ
но</t>
  </si>
  <si>
    <t>нахо-дятся в ремонте</t>
  </si>
  <si>
    <t>находятся в ремон-те</t>
  </si>
  <si>
    <t>в том числе:</t>
  </si>
  <si>
    <t>исправно</t>
  </si>
  <si>
    <t>находятся в ремонте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</si>
  <si>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</si>
  <si>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</si>
  <si>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</si>
  <si>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</si>
  <si>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</si>
  <si>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</si>
  <si>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</si>
  <si>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</si>
  <si>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</si>
  <si>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</si>
  <si>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</si>
  <si>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</si>
  <si>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</si>
  <si>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</si>
  <si>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</si>
  <si>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</si>
  <si>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</si>
  <si>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</si>
  <si>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</si>
  <si>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</si>
  <si>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>Октябрьский</t>
  </si>
  <si>
    <t>Ольгинский</t>
  </si>
  <si>
    <t>г. Партизанск</t>
  </si>
  <si>
    <t>Партизанский</t>
  </si>
  <si>
    <t>Пограничный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</si>
  <si>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</si>
  <si>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</si>
  <si>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</si>
  <si>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</si>
  <si>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</si>
  <si>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</si>
  <si>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</si>
  <si>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</si>
  <si>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</si>
  <si>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</si>
  <si>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г. Фокино</t>
  </si>
  <si>
    <t>Прочие районы</t>
  </si>
  <si>
    <t>ВСЕГО:</t>
  </si>
  <si>
    <t>% выполнения к плану:</t>
  </si>
  <si>
    <t>Начальник отдела</t>
  </si>
  <si>
    <t>С.А. Калашникова</t>
  </si>
  <si>
    <t>Посадка картофеля</t>
  </si>
  <si>
    <t>Сев многолетних трав</t>
  </si>
  <si>
    <t>Посев овощей</t>
  </si>
  <si>
    <t>всего</t>
  </si>
  <si>
    <t>капуста</t>
  </si>
  <si>
    <t>огурцы</t>
  </si>
  <si>
    <t>томаты</t>
  </si>
  <si>
    <t>морковь</t>
  </si>
  <si>
    <t xml:space="preserve"> свекла</t>
  </si>
  <si>
    <t>лук</t>
  </si>
  <si>
    <t>прочие</t>
  </si>
  <si>
    <t>Закрытый грунт</t>
  </si>
  <si>
    <t>Внесение органических удобрений</t>
  </si>
  <si>
    <t>Сев кукурузы на зерно</t>
  </si>
  <si>
    <t>Сев кукурузы на силос</t>
  </si>
  <si>
    <t>Сев риса</t>
  </si>
  <si>
    <t>Сев сои</t>
  </si>
  <si>
    <t>Обработка гербицидами</t>
  </si>
  <si>
    <t>Ввод залежи</t>
  </si>
  <si>
    <t>Фосфоритование</t>
  </si>
  <si>
    <t>Бахча продовольственная</t>
  </si>
  <si>
    <t>Сев гречихи</t>
  </si>
  <si>
    <t>Сев ранних зерновых культур</t>
  </si>
  <si>
    <r>
      <rPr>
        <b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>, в том числе</t>
    </r>
  </si>
  <si>
    <t>пшеница</t>
  </si>
  <si>
    <t>овес</t>
  </si>
  <si>
    <t>ячмень</t>
  </si>
  <si>
    <t>Посев зерновых всего</t>
  </si>
  <si>
    <t>Заготовка кормов</t>
  </si>
  <si>
    <t>сено</t>
  </si>
  <si>
    <t>сенаж</t>
  </si>
  <si>
    <t>скошено</t>
  </si>
  <si>
    <t>заготовлено</t>
  </si>
  <si>
    <t>в т.ч. для ЛПХ</t>
  </si>
  <si>
    <t>убрано</t>
  </si>
  <si>
    <t>в т.ч. в упаковке</t>
  </si>
  <si>
    <t>о ходе сельскохозяйственных работ по районам Приморского края на 19 июня 2020 года</t>
  </si>
  <si>
    <t>Было на 21.06.2019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</si>
</sst>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[Red]0.0"/>
    <numFmt numFmtId="166" formatCode="0;[Red]0"/>
    <numFmt numFmtId="167" formatCode="0.0%"/>
  </numFmts>
  <fonts count="24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0" fillId="0" borderId="0" applyBorder="0" applyAlignment="0" applyProtection="0"/>
    <xf numFmtId="0" fontId="1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" fontId="11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64" fontId="15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1" fontId="11" fillId="3" borderId="1" xfId="2" applyNumberFormat="1" applyFont="1" applyFill="1" applyBorder="1" applyAlignment="1">
      <alignment horizontal="center" vertical="center"/>
    </xf>
    <xf numFmtId="166" fontId="22" fillId="3" borderId="1" xfId="0" applyNumberFormat="1" applyFont="1" applyFill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4" fillId="3" borderId="1" xfId="2" applyFont="1" applyFill="1" applyBorder="1" applyAlignment="1">
      <alignment horizontal="left" vertical="top" wrapText="1"/>
    </xf>
    <xf numFmtId="164" fontId="14" fillId="3" borderId="1" xfId="2" applyNumberFormat="1" applyFont="1" applyFill="1" applyBorder="1" applyAlignment="1">
      <alignment horizontal="center" vertical="center"/>
    </xf>
    <xf numFmtId="165" fontId="14" fillId="3" borderId="1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1" fontId="11" fillId="3" borderId="2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5" fillId="3" borderId="1" xfId="2" applyFont="1" applyFill="1" applyBorder="1" applyAlignment="1">
      <alignment horizontal="left" vertical="top" wrapText="1"/>
    </xf>
    <xf numFmtId="164" fontId="11" fillId="3" borderId="1" xfId="2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64" fontId="14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left" vertical="top" wrapText="1"/>
    </xf>
    <xf numFmtId="165" fontId="14" fillId="4" borderId="1" xfId="2" applyNumberFormat="1" applyFont="1" applyFill="1" applyBorder="1" applyAlignment="1">
      <alignment horizontal="center" vertical="center"/>
    </xf>
    <xf numFmtId="1" fontId="15" fillId="4" borderId="1" xfId="2" applyNumberFormat="1" applyFont="1" applyFill="1" applyBorder="1" applyAlignment="1">
      <alignment horizontal="center" vertical="center"/>
    </xf>
    <xf numFmtId="1" fontId="11" fillId="4" borderId="1" xfId="2" applyNumberFormat="1" applyFont="1" applyFill="1" applyBorder="1" applyAlignment="1">
      <alignment horizontal="center" vertical="center"/>
    </xf>
    <xf numFmtId="1" fontId="11" fillId="4" borderId="2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/>
    </xf>
    <xf numFmtId="1" fontId="4" fillId="4" borderId="1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0" fontId="7" fillId="3" borderId="14" xfId="2" applyNumberFormat="1" applyFont="1" applyFill="1" applyBorder="1" applyAlignment="1">
      <alignment horizontal="center" vertical="center" wrapText="1"/>
    </xf>
    <xf numFmtId="0" fontId="7" fillId="3" borderId="15" xfId="2" applyNumberFormat="1" applyFont="1" applyFill="1" applyBorder="1" applyAlignment="1">
      <alignment horizontal="center" vertical="center" wrapText="1"/>
    </xf>
    <xf numFmtId="0" fontId="7" fillId="3" borderId="2" xfId="2" applyNumberFormat="1" applyFont="1" applyFill="1" applyBorder="1" applyAlignment="1">
      <alignment horizontal="center" vertical="center" wrapText="1"/>
    </xf>
    <xf numFmtId="0" fontId="7" fillId="3" borderId="4" xfId="2" applyNumberFormat="1" applyFont="1" applyFill="1" applyBorder="1" applyAlignment="1">
      <alignment horizontal="center" vertical="center" wrapText="1"/>
    </xf>
    <xf numFmtId="0" fontId="7" fillId="3" borderId="6" xfId="2" applyNumberFormat="1" applyFont="1" applyFill="1" applyBorder="1" applyAlignment="1">
      <alignment horizontal="center" vertical="center" wrapText="1"/>
    </xf>
    <xf numFmtId="0" fontId="7" fillId="3" borderId="8" xfId="2" applyNumberFormat="1" applyFont="1" applyFill="1" applyBorder="1" applyAlignment="1">
      <alignment horizontal="center" vertical="center" wrapText="1"/>
    </xf>
    <xf numFmtId="0" fontId="7" fillId="3" borderId="9" xfId="2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center" vertical="center" wrapText="1"/>
    </xf>
    <xf numFmtId="0" fontId="7" fillId="3" borderId="13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P42"/>
  <sheetViews>
    <sheetView tabSelected="1" view="pageBreakPreview" zoomScale="73" zoomScaleNormal="70" zoomScaleSheetLayoutView="73" zoomScalePageLayoutView="7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AJ28" sqref="AJ28"/>
    </sheetView>
  </sheetViews>
  <sheetFormatPr defaultRowHeight="12.75" x14ac:dyDescent="0.2"/>
  <cols>
    <col min="1" max="1" width="25.33203125" style="1" customWidth="1"/>
    <col min="2" max="2" width="7.6640625" style="1" customWidth="1"/>
    <col min="3" max="3" width="7.83203125" style="2" customWidth="1"/>
    <col min="4" max="4" width="10.5" style="1" customWidth="1"/>
    <col min="5" max="5" width="10.33203125" style="1" customWidth="1"/>
    <col min="6" max="6" width="17.83203125" style="1" customWidth="1"/>
    <col min="7" max="16" width="11.33203125" style="1" customWidth="1"/>
    <col min="17" max="18" width="12.83203125" style="1" customWidth="1"/>
    <col min="19" max="23" width="12.83203125" style="1" hidden="1" customWidth="1"/>
    <col min="24" max="25" width="12.83203125" style="1" customWidth="1"/>
    <col min="26" max="29" width="10.6640625" style="1" hidden="1" customWidth="1"/>
    <col min="30" max="35" width="10.6640625" style="55" customWidth="1"/>
    <col min="36" max="40" width="10.6640625" style="1" customWidth="1"/>
    <col min="41" max="51" width="10.6640625" style="1" hidden="1" customWidth="1"/>
    <col min="52" max="52" width="14" style="1" customWidth="1"/>
    <col min="53" max="53" width="12.1640625" style="1" customWidth="1"/>
    <col min="54" max="54" width="12.5" style="1" customWidth="1"/>
    <col min="55" max="55" width="15" style="1" customWidth="1"/>
    <col min="56" max="56" width="12.5" style="1" customWidth="1"/>
    <col min="57" max="57" width="11.6640625" style="1" customWidth="1"/>
    <col min="58" max="64" width="9.33203125" style="1" hidden="1" customWidth="1"/>
    <col min="65" max="65" width="10.83203125" style="1" hidden="1" customWidth="1"/>
    <col min="66" max="66" width="11.83203125" style="1" hidden="1" customWidth="1"/>
    <col min="67" max="71" width="9.33203125" style="1" hidden="1" customWidth="1"/>
    <col min="72" max="276" width="9.33203125" style="1" customWidth="1"/>
    <col min="277" max="1044" width="9.33203125" customWidth="1"/>
  </cols>
  <sheetData>
    <row r="1" spans="1:71" ht="21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88"/>
      <c r="T1" s="88"/>
      <c r="U1" s="88"/>
      <c r="V1" s="88"/>
      <c r="W1" s="88"/>
      <c r="X1" s="88"/>
      <c r="Y1" s="88"/>
      <c r="Z1" s="74"/>
      <c r="AA1" s="74"/>
      <c r="AB1" s="74"/>
      <c r="AC1" s="74"/>
      <c r="AD1" s="74"/>
      <c r="AE1" s="74"/>
      <c r="AF1" s="88"/>
      <c r="AG1" s="88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8"/>
      <c r="BA1" s="74"/>
      <c r="BB1" s="74"/>
      <c r="BC1" s="74"/>
      <c r="BD1" s="77"/>
      <c r="BE1" s="74"/>
      <c r="BF1" s="3"/>
      <c r="BG1" s="3"/>
      <c r="BH1" s="3"/>
      <c r="BI1" s="3"/>
      <c r="BJ1" s="3"/>
      <c r="BK1" s="3"/>
    </row>
    <row r="2" spans="1:71" ht="16.5" customHeight="1" x14ac:dyDescent="0.2">
      <c r="A2" s="98" t="s">
        <v>101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89"/>
      <c r="T2" s="89"/>
      <c r="U2" s="89"/>
      <c r="V2" s="89"/>
      <c r="W2" s="89"/>
      <c r="X2" s="89"/>
      <c r="Y2" s="8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18.75" customHeight="1" x14ac:dyDescent="0.2">
      <c r="A3" s="118" t="s">
        <v>1</v>
      </c>
      <c r="B3" s="119" t="s">
        <v>2</v>
      </c>
      <c r="C3" s="119"/>
      <c r="D3" s="119"/>
      <c r="E3" s="119"/>
      <c r="F3" s="119"/>
      <c r="G3" s="120" t="s">
        <v>3</v>
      </c>
      <c r="H3" s="120"/>
      <c r="I3" s="147" t="s">
        <v>93</v>
      </c>
      <c r="J3" s="147"/>
      <c r="K3" s="147"/>
      <c r="L3" s="147"/>
      <c r="M3" s="147"/>
      <c r="N3" s="147"/>
      <c r="O3" s="147"/>
      <c r="P3" s="147"/>
      <c r="Q3" s="143" t="s">
        <v>4</v>
      </c>
      <c r="R3" s="143"/>
      <c r="S3" s="146" t="s">
        <v>87</v>
      </c>
      <c r="T3" s="146"/>
      <c r="U3" s="146"/>
      <c r="V3" s="146"/>
      <c r="W3" s="146"/>
      <c r="X3" s="129" t="s">
        <v>92</v>
      </c>
      <c r="Y3" s="130"/>
      <c r="Z3" s="100" t="s">
        <v>78</v>
      </c>
      <c r="AA3" s="101"/>
      <c r="AB3" s="100" t="s">
        <v>79</v>
      </c>
      <c r="AC3" s="101"/>
      <c r="AD3" s="100" t="s">
        <v>80</v>
      </c>
      <c r="AE3" s="101"/>
      <c r="AF3" s="100" t="s">
        <v>86</v>
      </c>
      <c r="AG3" s="101"/>
      <c r="AH3" s="100" t="s">
        <v>81</v>
      </c>
      <c r="AI3" s="101"/>
      <c r="AJ3" s="106" t="s">
        <v>66</v>
      </c>
      <c r="AK3" s="109" t="s">
        <v>65</v>
      </c>
      <c r="AL3" s="111"/>
      <c r="AM3" s="100" t="s">
        <v>67</v>
      </c>
      <c r="AN3" s="136"/>
      <c r="AO3" s="136"/>
      <c r="AP3" s="136"/>
      <c r="AQ3" s="136"/>
      <c r="AR3" s="136"/>
      <c r="AS3" s="136"/>
      <c r="AT3" s="136"/>
      <c r="AU3" s="101"/>
      <c r="AV3" s="109" t="s">
        <v>76</v>
      </c>
      <c r="AW3" s="110"/>
      <c r="AX3" s="110"/>
      <c r="AY3" s="111"/>
      <c r="AZ3" s="106" t="s">
        <v>85</v>
      </c>
      <c r="BA3" s="109" t="s">
        <v>77</v>
      </c>
      <c r="BB3" s="111"/>
      <c r="BC3" s="106" t="s">
        <v>82</v>
      </c>
      <c r="BD3" s="124" t="s">
        <v>83</v>
      </c>
      <c r="BE3" s="99" t="s">
        <v>84</v>
      </c>
      <c r="BF3" s="142" t="s">
        <v>5</v>
      </c>
      <c r="BG3" s="122"/>
      <c r="BH3" s="122"/>
      <c r="BI3" s="122" t="s">
        <v>6</v>
      </c>
      <c r="BJ3" s="122"/>
      <c r="BK3" s="122"/>
      <c r="BL3" s="122" t="s">
        <v>7</v>
      </c>
      <c r="BM3" s="122"/>
      <c r="BN3" s="122"/>
      <c r="BO3" s="122"/>
      <c r="BP3" s="122"/>
      <c r="BQ3" s="122" t="s">
        <v>8</v>
      </c>
      <c r="BR3" s="122"/>
      <c r="BS3" s="122"/>
    </row>
    <row r="4" spans="1:71" ht="28.5" customHeight="1" x14ac:dyDescent="0.2">
      <c r="A4" s="118"/>
      <c r="B4" s="135" t="s">
        <v>9</v>
      </c>
      <c r="C4" s="135"/>
      <c r="D4" s="120" t="s">
        <v>10</v>
      </c>
      <c r="E4" s="120" t="s">
        <v>11</v>
      </c>
      <c r="F4" s="120" t="s">
        <v>12</v>
      </c>
      <c r="G4" s="120"/>
      <c r="H4" s="120"/>
      <c r="I4" s="147"/>
      <c r="J4" s="147"/>
      <c r="K4" s="147"/>
      <c r="L4" s="147"/>
      <c r="M4" s="147"/>
      <c r="N4" s="147"/>
      <c r="O4" s="147"/>
      <c r="P4" s="147"/>
      <c r="Q4" s="143"/>
      <c r="R4" s="143"/>
      <c r="S4" s="146"/>
      <c r="T4" s="146"/>
      <c r="U4" s="146"/>
      <c r="V4" s="146"/>
      <c r="W4" s="146"/>
      <c r="X4" s="131"/>
      <c r="Y4" s="132"/>
      <c r="Z4" s="102"/>
      <c r="AA4" s="103"/>
      <c r="AB4" s="102"/>
      <c r="AC4" s="103"/>
      <c r="AD4" s="102"/>
      <c r="AE4" s="103"/>
      <c r="AF4" s="102"/>
      <c r="AG4" s="103"/>
      <c r="AH4" s="102"/>
      <c r="AI4" s="103"/>
      <c r="AJ4" s="107"/>
      <c r="AK4" s="112"/>
      <c r="AL4" s="114"/>
      <c r="AM4" s="102"/>
      <c r="AN4" s="137"/>
      <c r="AO4" s="137"/>
      <c r="AP4" s="137"/>
      <c r="AQ4" s="137"/>
      <c r="AR4" s="137"/>
      <c r="AS4" s="137"/>
      <c r="AT4" s="137"/>
      <c r="AU4" s="103"/>
      <c r="AV4" s="112"/>
      <c r="AW4" s="113"/>
      <c r="AX4" s="113"/>
      <c r="AY4" s="114"/>
      <c r="AZ4" s="107"/>
      <c r="BA4" s="112"/>
      <c r="BB4" s="114"/>
      <c r="BC4" s="107"/>
      <c r="BD4" s="125"/>
      <c r="BE4" s="99"/>
      <c r="BF4" s="14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</row>
    <row r="5" spans="1:71" ht="28.5" customHeight="1" x14ac:dyDescent="0.2">
      <c r="A5" s="118"/>
      <c r="B5" s="121" t="s">
        <v>13</v>
      </c>
      <c r="C5" s="121" t="s">
        <v>14</v>
      </c>
      <c r="D5" s="120"/>
      <c r="E5" s="120"/>
      <c r="F5" s="120"/>
      <c r="G5" s="120"/>
      <c r="H5" s="120"/>
      <c r="I5" s="148" t="s">
        <v>94</v>
      </c>
      <c r="J5" s="149"/>
      <c r="K5" s="149"/>
      <c r="L5" s="150"/>
      <c r="M5" s="148" t="s">
        <v>95</v>
      </c>
      <c r="N5" s="149"/>
      <c r="O5" s="149"/>
      <c r="P5" s="150"/>
      <c r="Q5" s="143"/>
      <c r="R5" s="143"/>
      <c r="S5" s="146"/>
      <c r="T5" s="146"/>
      <c r="U5" s="146"/>
      <c r="V5" s="146"/>
      <c r="W5" s="146"/>
      <c r="X5" s="131"/>
      <c r="Y5" s="132"/>
      <c r="Z5" s="102"/>
      <c r="AA5" s="103"/>
      <c r="AB5" s="102"/>
      <c r="AC5" s="103"/>
      <c r="AD5" s="102"/>
      <c r="AE5" s="103"/>
      <c r="AF5" s="138"/>
      <c r="AG5" s="140"/>
      <c r="AH5" s="102"/>
      <c r="AI5" s="103"/>
      <c r="AJ5" s="107"/>
      <c r="AK5" s="112"/>
      <c r="AL5" s="114"/>
      <c r="AM5" s="138"/>
      <c r="AN5" s="139"/>
      <c r="AO5" s="139"/>
      <c r="AP5" s="139"/>
      <c r="AQ5" s="139"/>
      <c r="AR5" s="139"/>
      <c r="AS5" s="139"/>
      <c r="AT5" s="139"/>
      <c r="AU5" s="140"/>
      <c r="AV5" s="115"/>
      <c r="AW5" s="116"/>
      <c r="AX5" s="116"/>
      <c r="AY5" s="117"/>
      <c r="AZ5" s="107"/>
      <c r="BA5" s="112"/>
      <c r="BB5" s="114"/>
      <c r="BC5" s="107"/>
      <c r="BD5" s="125"/>
      <c r="BE5" s="99"/>
      <c r="BF5" s="14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</row>
    <row r="6" spans="1:71" ht="40.5" customHeight="1" x14ac:dyDescent="0.2">
      <c r="A6" s="118"/>
      <c r="B6" s="121"/>
      <c r="C6" s="121"/>
      <c r="D6" s="120"/>
      <c r="E6" s="120"/>
      <c r="F6" s="120"/>
      <c r="G6" s="120">
        <v>2019</v>
      </c>
      <c r="H6" s="120">
        <v>2020</v>
      </c>
      <c r="I6" s="151" t="s">
        <v>16</v>
      </c>
      <c r="J6" s="151" t="s">
        <v>96</v>
      </c>
      <c r="K6" s="151" t="s">
        <v>97</v>
      </c>
      <c r="L6" s="151" t="s">
        <v>98</v>
      </c>
      <c r="M6" s="151" t="s">
        <v>16</v>
      </c>
      <c r="N6" s="153" t="s">
        <v>99</v>
      </c>
      <c r="O6" s="154"/>
      <c r="P6" s="151" t="s">
        <v>100</v>
      </c>
      <c r="Q6" s="143"/>
      <c r="R6" s="143"/>
      <c r="S6" s="104" t="s">
        <v>16</v>
      </c>
      <c r="T6" s="104" t="s">
        <v>88</v>
      </c>
      <c r="U6" s="104" t="s">
        <v>89</v>
      </c>
      <c r="V6" s="104" t="s">
        <v>90</v>
      </c>
      <c r="W6" s="104" t="s">
        <v>91</v>
      </c>
      <c r="X6" s="133" t="s">
        <v>16</v>
      </c>
      <c r="Y6" s="133" t="s">
        <v>17</v>
      </c>
      <c r="Z6" s="104" t="s">
        <v>16</v>
      </c>
      <c r="AA6" s="105" t="s">
        <v>17</v>
      </c>
      <c r="AB6" s="104" t="s">
        <v>16</v>
      </c>
      <c r="AC6" s="105" t="s">
        <v>17</v>
      </c>
      <c r="AD6" s="104" t="s">
        <v>16</v>
      </c>
      <c r="AE6" s="105" t="s">
        <v>17</v>
      </c>
      <c r="AF6" s="104" t="s">
        <v>16</v>
      </c>
      <c r="AG6" s="105" t="s">
        <v>17</v>
      </c>
      <c r="AH6" s="104" t="s">
        <v>16</v>
      </c>
      <c r="AI6" s="105" t="s">
        <v>17</v>
      </c>
      <c r="AJ6" s="107"/>
      <c r="AK6" s="104" t="s">
        <v>16</v>
      </c>
      <c r="AL6" s="123" t="s">
        <v>68</v>
      </c>
      <c r="AM6" s="104" t="s">
        <v>16</v>
      </c>
      <c r="AN6" s="123" t="s">
        <v>68</v>
      </c>
      <c r="AO6" s="104" t="s">
        <v>69</v>
      </c>
      <c r="AP6" s="104" t="s">
        <v>70</v>
      </c>
      <c r="AQ6" s="104" t="s">
        <v>71</v>
      </c>
      <c r="AR6" s="104" t="s">
        <v>72</v>
      </c>
      <c r="AS6" s="104" t="s">
        <v>73</v>
      </c>
      <c r="AT6" s="104" t="s">
        <v>74</v>
      </c>
      <c r="AU6" s="104" t="s">
        <v>75</v>
      </c>
      <c r="AV6" s="123" t="s">
        <v>68</v>
      </c>
      <c r="AW6" s="104" t="s">
        <v>70</v>
      </c>
      <c r="AX6" s="104" t="s">
        <v>71</v>
      </c>
      <c r="AY6" s="104" t="s">
        <v>75</v>
      </c>
      <c r="AZ6" s="107"/>
      <c r="BA6" s="112"/>
      <c r="BB6" s="114"/>
      <c r="BC6" s="107"/>
      <c r="BD6" s="125"/>
      <c r="BE6" s="99"/>
      <c r="BF6" s="128" t="s">
        <v>15</v>
      </c>
      <c r="BG6" s="127" t="s">
        <v>18</v>
      </c>
      <c r="BH6" s="127" t="s">
        <v>19</v>
      </c>
      <c r="BI6" s="96" t="s">
        <v>15</v>
      </c>
      <c r="BJ6" s="127" t="s">
        <v>18</v>
      </c>
      <c r="BK6" s="127" t="s">
        <v>20</v>
      </c>
      <c r="BL6" s="96" t="s">
        <v>15</v>
      </c>
      <c r="BM6" s="96" t="s">
        <v>21</v>
      </c>
      <c r="BN6" s="96"/>
      <c r="BO6" s="96" t="s">
        <v>22</v>
      </c>
      <c r="BP6" s="127" t="s">
        <v>23</v>
      </c>
      <c r="BQ6" s="96" t="s">
        <v>15</v>
      </c>
      <c r="BR6" s="127" t="s">
        <v>18</v>
      </c>
      <c r="BS6" s="127" t="s">
        <v>23</v>
      </c>
    </row>
    <row r="7" spans="1:71" ht="15.75" customHeight="1" x14ac:dyDescent="0.2">
      <c r="A7" s="118"/>
      <c r="B7" s="121"/>
      <c r="C7" s="121"/>
      <c r="D7" s="120"/>
      <c r="E7" s="120"/>
      <c r="F7" s="120"/>
      <c r="G7" s="120"/>
      <c r="H7" s="120"/>
      <c r="I7" s="152"/>
      <c r="J7" s="152"/>
      <c r="K7" s="152"/>
      <c r="L7" s="152"/>
      <c r="M7" s="152"/>
      <c r="N7" s="155"/>
      <c r="O7" s="156"/>
      <c r="P7" s="152"/>
      <c r="Q7" s="143"/>
      <c r="R7" s="143"/>
      <c r="S7" s="104"/>
      <c r="T7" s="104"/>
      <c r="U7" s="104"/>
      <c r="V7" s="104"/>
      <c r="W7" s="104"/>
      <c r="X7" s="134"/>
      <c r="Y7" s="134"/>
      <c r="Z7" s="104"/>
      <c r="AA7" s="105"/>
      <c r="AB7" s="104"/>
      <c r="AC7" s="105"/>
      <c r="AD7" s="104"/>
      <c r="AE7" s="105"/>
      <c r="AF7" s="104"/>
      <c r="AG7" s="105"/>
      <c r="AH7" s="104"/>
      <c r="AI7" s="105"/>
      <c r="AJ7" s="108"/>
      <c r="AK7" s="104"/>
      <c r="AL7" s="123"/>
      <c r="AM7" s="104"/>
      <c r="AN7" s="123"/>
      <c r="AO7" s="104"/>
      <c r="AP7" s="104"/>
      <c r="AQ7" s="104"/>
      <c r="AR7" s="104"/>
      <c r="AS7" s="104"/>
      <c r="AT7" s="104"/>
      <c r="AU7" s="104"/>
      <c r="AV7" s="123"/>
      <c r="AW7" s="104"/>
      <c r="AX7" s="104"/>
      <c r="AY7" s="104"/>
      <c r="AZ7" s="108"/>
      <c r="BA7" s="115"/>
      <c r="BB7" s="117"/>
      <c r="BC7" s="108"/>
      <c r="BD7" s="126"/>
      <c r="BE7" s="99"/>
      <c r="BF7" s="128"/>
      <c r="BG7" s="96"/>
      <c r="BH7" s="127"/>
      <c r="BI7" s="96"/>
      <c r="BJ7" s="96"/>
      <c r="BK7" s="127"/>
      <c r="BL7" s="96"/>
      <c r="BM7" s="5" t="s">
        <v>24</v>
      </c>
      <c r="BN7" s="5" t="s">
        <v>25</v>
      </c>
      <c r="BO7" s="96"/>
      <c r="BP7" s="127"/>
      <c r="BQ7" s="96"/>
      <c r="BR7" s="96"/>
      <c r="BS7" s="127"/>
    </row>
    <row r="8" spans="1:71" ht="21.75" customHeight="1" x14ac:dyDescent="0.2">
      <c r="A8" s="118"/>
      <c r="B8" s="6" t="s">
        <v>26</v>
      </c>
      <c r="C8" s="7" t="s">
        <v>26</v>
      </c>
      <c r="D8" s="8" t="s">
        <v>27</v>
      </c>
      <c r="E8" s="8" t="s">
        <v>27</v>
      </c>
      <c r="F8" s="8" t="s">
        <v>27</v>
      </c>
      <c r="G8" s="31" t="s">
        <v>28</v>
      </c>
      <c r="H8" s="31" t="s">
        <v>28</v>
      </c>
      <c r="I8" s="94" t="s">
        <v>29</v>
      </c>
      <c r="J8" s="94" t="s">
        <v>30</v>
      </c>
      <c r="K8" s="94" t="s">
        <v>29</v>
      </c>
      <c r="L8" s="94" t="s">
        <v>29</v>
      </c>
      <c r="M8" s="94" t="s">
        <v>29</v>
      </c>
      <c r="N8" s="94" t="s">
        <v>30</v>
      </c>
      <c r="O8" s="94" t="s">
        <v>29</v>
      </c>
      <c r="P8" s="94" t="s">
        <v>29</v>
      </c>
      <c r="Q8" s="9" t="s">
        <v>30</v>
      </c>
      <c r="R8" s="10" t="s">
        <v>29</v>
      </c>
      <c r="S8" s="33" t="s">
        <v>30</v>
      </c>
      <c r="T8" s="33" t="s">
        <v>30</v>
      </c>
      <c r="U8" s="33" t="s">
        <v>30</v>
      </c>
      <c r="V8" s="33" t="s">
        <v>30</v>
      </c>
      <c r="W8" s="33" t="s">
        <v>30</v>
      </c>
      <c r="X8" s="33" t="s">
        <v>30</v>
      </c>
      <c r="Y8" s="33" t="s">
        <v>30</v>
      </c>
      <c r="Z8" s="33" t="s">
        <v>30</v>
      </c>
      <c r="AA8" s="33" t="s">
        <v>30</v>
      </c>
      <c r="AB8" s="33" t="s">
        <v>30</v>
      </c>
      <c r="AC8" s="33" t="s">
        <v>30</v>
      </c>
      <c r="AD8" s="33" t="s">
        <v>30</v>
      </c>
      <c r="AE8" s="33" t="s">
        <v>30</v>
      </c>
      <c r="AF8" s="33" t="s">
        <v>30</v>
      </c>
      <c r="AG8" s="33" t="s">
        <v>30</v>
      </c>
      <c r="AH8" s="33" t="s">
        <v>30</v>
      </c>
      <c r="AI8" s="33" t="s">
        <v>30</v>
      </c>
      <c r="AJ8" s="33" t="s">
        <v>30</v>
      </c>
      <c r="AK8" s="33" t="s">
        <v>30</v>
      </c>
      <c r="AL8" s="33" t="s">
        <v>30</v>
      </c>
      <c r="AM8" s="33" t="s">
        <v>30</v>
      </c>
      <c r="AN8" s="33" t="s">
        <v>30</v>
      </c>
      <c r="AO8" s="33" t="s">
        <v>30</v>
      </c>
      <c r="AP8" s="33" t="s">
        <v>30</v>
      </c>
      <c r="AQ8" s="33" t="s">
        <v>30</v>
      </c>
      <c r="AR8" s="33" t="s">
        <v>30</v>
      </c>
      <c r="AS8" s="33" t="s">
        <v>30</v>
      </c>
      <c r="AT8" s="33" t="s">
        <v>30</v>
      </c>
      <c r="AU8" s="33" t="s">
        <v>30</v>
      </c>
      <c r="AV8" s="33" t="s">
        <v>30</v>
      </c>
      <c r="AW8" s="33" t="s">
        <v>30</v>
      </c>
      <c r="AX8" s="33" t="s">
        <v>30</v>
      </c>
      <c r="AY8" s="33" t="s">
        <v>30</v>
      </c>
      <c r="AZ8" s="33" t="s">
        <v>30</v>
      </c>
      <c r="BA8" s="33" t="s">
        <v>30</v>
      </c>
      <c r="BB8" s="10" t="s">
        <v>29</v>
      </c>
      <c r="BC8" s="33" t="s">
        <v>30</v>
      </c>
      <c r="BD8" s="33" t="s">
        <v>30</v>
      </c>
      <c r="BE8" s="33" t="s">
        <v>30</v>
      </c>
      <c r="BF8" s="40" t="s">
        <v>31</v>
      </c>
      <c r="BG8" s="10" t="s">
        <v>31</v>
      </c>
      <c r="BH8" s="10" t="s">
        <v>31</v>
      </c>
      <c r="BI8" s="10" t="s">
        <v>31</v>
      </c>
      <c r="BJ8" s="10" t="s">
        <v>31</v>
      </c>
      <c r="BK8" s="10" t="s">
        <v>31</v>
      </c>
      <c r="BL8" s="10" t="s">
        <v>31</v>
      </c>
      <c r="BM8" s="10" t="s">
        <v>31</v>
      </c>
      <c r="BN8" s="10" t="s">
        <v>31</v>
      </c>
      <c r="BO8" s="10" t="s">
        <v>31</v>
      </c>
      <c r="BP8" s="10" t="s">
        <v>31</v>
      </c>
      <c r="BQ8" s="10" t="s">
        <v>31</v>
      </c>
      <c r="BR8" s="10" t="s">
        <v>31</v>
      </c>
      <c r="BS8" s="10" t="s">
        <v>31</v>
      </c>
    </row>
    <row r="9" spans="1:71" s="66" customFormat="1" ht="19.5" customHeight="1" x14ac:dyDescent="0.2">
      <c r="A9" s="61" t="s">
        <v>32</v>
      </c>
      <c r="B9" s="62">
        <v>12</v>
      </c>
      <c r="C9" s="62">
        <f>D9/H9*100</f>
        <v>15.238095238095239</v>
      </c>
      <c r="D9" s="63">
        <v>3.2</v>
      </c>
      <c r="E9" s="63">
        <v>2.5</v>
      </c>
      <c r="F9" s="63">
        <v>56.7</v>
      </c>
      <c r="G9" s="64">
        <v>60</v>
      </c>
      <c r="H9" s="64">
        <v>21</v>
      </c>
      <c r="I9" s="64"/>
      <c r="J9" s="64"/>
      <c r="K9" s="64"/>
      <c r="L9" s="64"/>
      <c r="M9" s="64"/>
      <c r="N9" s="64"/>
      <c r="O9" s="64"/>
      <c r="P9" s="64"/>
      <c r="Q9" s="56">
        <v>3627</v>
      </c>
      <c r="R9" s="56">
        <v>861</v>
      </c>
      <c r="S9" s="56">
        <v>1232</v>
      </c>
      <c r="T9" s="90">
        <f>W9+U9+V9</f>
        <v>1232</v>
      </c>
      <c r="U9" s="56">
        <v>492</v>
      </c>
      <c r="V9" s="56">
        <v>464</v>
      </c>
      <c r="W9" s="56">
        <v>276</v>
      </c>
      <c r="X9" s="56">
        <f>S9+Z9+AD9+AF9</f>
        <v>1582</v>
      </c>
      <c r="Y9" s="56">
        <f>T9+AA9+AE9+AG9</f>
        <v>1342</v>
      </c>
      <c r="Z9" s="56">
        <v>100</v>
      </c>
      <c r="AA9" s="56">
        <v>110</v>
      </c>
      <c r="AB9" s="56"/>
      <c r="AC9" s="56"/>
      <c r="AD9" s="95"/>
      <c r="AE9" s="95"/>
      <c r="AF9" s="95">
        <v>250</v>
      </c>
      <c r="AG9" s="95"/>
      <c r="AH9" s="95">
        <v>5371</v>
      </c>
      <c r="AI9" s="95">
        <v>4354</v>
      </c>
      <c r="AJ9" s="56">
        <v>432</v>
      </c>
      <c r="AK9" s="56">
        <v>31.5</v>
      </c>
      <c r="AL9" s="56">
        <v>31.5</v>
      </c>
      <c r="AM9" s="56">
        <v>37</v>
      </c>
      <c r="AN9" s="56">
        <f>SUM(AO9:AU9)</f>
        <v>29</v>
      </c>
      <c r="AO9" s="56">
        <v>1</v>
      </c>
      <c r="AP9" s="56">
        <v>25</v>
      </c>
      <c r="AQ9" s="56"/>
      <c r="AR9" s="56"/>
      <c r="AS9" s="56">
        <v>1</v>
      </c>
      <c r="AT9" s="56"/>
      <c r="AU9" s="56">
        <v>2</v>
      </c>
      <c r="AV9" s="56"/>
      <c r="AW9" s="56"/>
      <c r="AX9" s="56"/>
      <c r="AY9" s="56"/>
      <c r="AZ9" s="56">
        <v>20</v>
      </c>
      <c r="BA9" s="56"/>
      <c r="BB9" s="56"/>
      <c r="BC9" s="56">
        <v>3175</v>
      </c>
      <c r="BD9" s="56"/>
      <c r="BE9" s="56">
        <v>700</v>
      </c>
      <c r="BF9" s="65">
        <v>63</v>
      </c>
      <c r="BG9" s="56"/>
      <c r="BH9" s="56"/>
      <c r="BI9" s="56">
        <v>21</v>
      </c>
      <c r="BJ9" s="56"/>
      <c r="BK9" s="56"/>
      <c r="BL9" s="56">
        <v>19</v>
      </c>
      <c r="BM9" s="56">
        <v>19</v>
      </c>
      <c r="BN9" s="56">
        <v>0</v>
      </c>
      <c r="BO9" s="56"/>
      <c r="BP9" s="56"/>
      <c r="BQ9" s="56">
        <v>20</v>
      </c>
      <c r="BR9" s="56"/>
      <c r="BS9" s="56"/>
    </row>
    <row r="10" spans="1:71" s="66" customFormat="1" ht="18.75" customHeight="1" x14ac:dyDescent="0.2">
      <c r="A10" s="67" t="s">
        <v>33</v>
      </c>
      <c r="B10" s="62">
        <v>14.375</v>
      </c>
      <c r="C10" s="62">
        <f>D10/H10*100</f>
        <v>17.901234567901234</v>
      </c>
      <c r="D10" s="63">
        <v>29</v>
      </c>
      <c r="E10" s="63">
        <v>26</v>
      </c>
      <c r="F10" s="63">
        <v>485.5</v>
      </c>
      <c r="G10" s="64">
        <v>160</v>
      </c>
      <c r="H10" s="64">
        <v>162</v>
      </c>
      <c r="I10" s="64"/>
      <c r="J10" s="64"/>
      <c r="K10" s="64"/>
      <c r="L10" s="64"/>
      <c r="M10" s="64"/>
      <c r="N10" s="64"/>
      <c r="O10" s="64"/>
      <c r="P10" s="64"/>
      <c r="Q10" s="56">
        <v>405</v>
      </c>
      <c r="R10" s="56">
        <v>251</v>
      </c>
      <c r="S10" s="56">
        <v>130</v>
      </c>
      <c r="T10" s="90">
        <f>W10+U10+V10</f>
        <v>130</v>
      </c>
      <c r="U10" s="64"/>
      <c r="V10" s="56">
        <v>60</v>
      </c>
      <c r="W10" s="56">
        <v>70</v>
      </c>
      <c r="X10" s="56">
        <f t="shared" ref="X10:X35" si="0">S10+Z10+AD10+AF10</f>
        <v>130</v>
      </c>
      <c r="Y10" s="56">
        <f t="shared" ref="Y10:Y35" si="1">T10+AA10+AE10+AG10</f>
        <v>130</v>
      </c>
      <c r="Z10" s="56"/>
      <c r="AA10" s="56"/>
      <c r="AB10" s="56"/>
      <c r="AC10" s="56"/>
      <c r="AD10" s="56"/>
      <c r="AE10" s="56"/>
      <c r="AF10" s="56"/>
      <c r="AG10" s="56"/>
      <c r="AH10" s="56">
        <v>70</v>
      </c>
      <c r="AI10" s="56">
        <v>70</v>
      </c>
      <c r="AJ10" s="56"/>
      <c r="AK10" s="56">
        <v>365</v>
      </c>
      <c r="AL10" s="56">
        <v>365</v>
      </c>
      <c r="AM10" s="56">
        <v>83.5</v>
      </c>
      <c r="AN10" s="56">
        <f>SUM(AO10:AU10)</f>
        <v>84.5</v>
      </c>
      <c r="AO10" s="56"/>
      <c r="AP10" s="56">
        <v>2.5</v>
      </c>
      <c r="AQ10" s="56"/>
      <c r="AR10" s="56">
        <v>48</v>
      </c>
      <c r="AS10" s="56">
        <v>33.5</v>
      </c>
      <c r="AT10" s="56"/>
      <c r="AU10" s="56">
        <v>0.5</v>
      </c>
      <c r="AV10" s="56">
        <f>SUM(AW10:AY10)</f>
        <v>4</v>
      </c>
      <c r="AW10" s="56">
        <v>3.4</v>
      </c>
      <c r="AX10" s="56">
        <v>0.1</v>
      </c>
      <c r="AY10" s="56">
        <v>0.5</v>
      </c>
      <c r="AZ10" s="56"/>
      <c r="BA10" s="56">
        <v>126</v>
      </c>
      <c r="BB10" s="56">
        <v>1640</v>
      </c>
      <c r="BC10" s="56"/>
      <c r="BD10" s="56"/>
      <c r="BE10" s="56"/>
      <c r="BF10" s="65">
        <v>115</v>
      </c>
      <c r="BG10" s="56"/>
      <c r="BH10" s="56"/>
      <c r="BI10" s="56">
        <v>37</v>
      </c>
      <c r="BJ10" s="56"/>
      <c r="BK10" s="56"/>
      <c r="BL10" s="56">
        <v>75</v>
      </c>
      <c r="BM10" s="56">
        <v>27</v>
      </c>
      <c r="BN10" s="56">
        <v>48</v>
      </c>
      <c r="BO10" s="56"/>
      <c r="BP10" s="56"/>
      <c r="BQ10" s="56">
        <v>23</v>
      </c>
      <c r="BR10" s="56"/>
      <c r="BS10" s="56"/>
    </row>
    <row r="11" spans="1:71" s="69" customFormat="1" ht="18.95" customHeight="1" x14ac:dyDescent="0.2">
      <c r="A11" s="61" t="s">
        <v>34</v>
      </c>
      <c r="B11" s="68"/>
      <c r="C11" s="62"/>
      <c r="D11" s="63"/>
      <c r="E11" s="63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56">
        <v>360</v>
      </c>
      <c r="R11" s="56">
        <v>36</v>
      </c>
      <c r="S11" s="56">
        <v>125</v>
      </c>
      <c r="T11" s="90">
        <f>W11+U11+V11</f>
        <v>125</v>
      </c>
      <c r="U11" s="64"/>
      <c r="V11" s="56">
        <v>100</v>
      </c>
      <c r="W11" s="56">
        <v>25</v>
      </c>
      <c r="X11" s="56">
        <f t="shared" si="0"/>
        <v>125</v>
      </c>
      <c r="Y11" s="56">
        <f t="shared" si="1"/>
        <v>125</v>
      </c>
      <c r="Z11" s="56"/>
      <c r="AA11" s="56"/>
      <c r="AB11" s="56">
        <v>150</v>
      </c>
      <c r="AC11" s="56">
        <v>150</v>
      </c>
      <c r="AD11" s="56"/>
      <c r="AE11" s="56"/>
      <c r="AF11" s="56"/>
      <c r="AG11" s="56"/>
      <c r="AH11" s="56">
        <v>100</v>
      </c>
      <c r="AI11" s="56">
        <v>100</v>
      </c>
      <c r="AJ11" s="56">
        <v>180</v>
      </c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>
        <v>190</v>
      </c>
      <c r="BD11" s="56"/>
      <c r="BE11" s="56"/>
      <c r="BF11" s="65">
        <v>18</v>
      </c>
      <c r="BG11" s="56"/>
      <c r="BH11" s="56"/>
      <c r="BI11" s="56">
        <v>6</v>
      </c>
      <c r="BJ11" s="56"/>
      <c r="BK11" s="56"/>
      <c r="BL11" s="56">
        <v>6</v>
      </c>
      <c r="BM11" s="56">
        <v>4</v>
      </c>
      <c r="BN11" s="56">
        <v>2</v>
      </c>
      <c r="BO11" s="56"/>
      <c r="BP11" s="56"/>
      <c r="BQ11" s="56">
        <v>4</v>
      </c>
      <c r="BR11" s="56"/>
      <c r="BS11" s="56"/>
    </row>
    <row r="12" spans="1:71" s="69" customFormat="1" ht="18.95" customHeight="1" x14ac:dyDescent="0.2">
      <c r="A12" s="61" t="s">
        <v>35</v>
      </c>
      <c r="B12" s="68"/>
      <c r="C12" s="62"/>
      <c r="D12" s="63"/>
      <c r="E12" s="63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56"/>
      <c r="R12" s="56"/>
      <c r="S12" s="56"/>
      <c r="T12" s="90"/>
      <c r="U12" s="64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>
        <v>2100</v>
      </c>
      <c r="AI12" s="56">
        <v>780</v>
      </c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65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1" s="66" customFormat="1" ht="18.95" customHeight="1" x14ac:dyDescent="0.2">
      <c r="A13" s="67" t="s">
        <v>36</v>
      </c>
      <c r="B13" s="62"/>
      <c r="C13" s="62"/>
      <c r="D13" s="63"/>
      <c r="E13" s="63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6">
        <v>600</v>
      </c>
      <c r="R13" s="56">
        <v>42</v>
      </c>
      <c r="S13" s="56">
        <v>340</v>
      </c>
      <c r="T13" s="90">
        <f t="shared" ref="T13:T21" si="2">W13+U13+V13</f>
        <v>350</v>
      </c>
      <c r="U13" s="56">
        <v>10</v>
      </c>
      <c r="V13" s="56">
        <v>310</v>
      </c>
      <c r="W13" s="56">
        <v>30</v>
      </c>
      <c r="X13" s="56">
        <f t="shared" si="0"/>
        <v>340</v>
      </c>
      <c r="Y13" s="56">
        <f t="shared" si="1"/>
        <v>350</v>
      </c>
      <c r="Z13" s="56"/>
      <c r="AA13" s="56"/>
      <c r="AB13" s="56"/>
      <c r="AC13" s="56"/>
      <c r="AD13" s="56"/>
      <c r="AE13" s="56"/>
      <c r="AF13" s="56"/>
      <c r="AG13" s="56"/>
      <c r="AH13" s="56">
        <v>12486</v>
      </c>
      <c r="AI13" s="56">
        <v>9000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>
        <v>365</v>
      </c>
      <c r="BE13" s="56"/>
      <c r="BF13" s="65">
        <v>149</v>
      </c>
      <c r="BG13" s="56"/>
      <c r="BH13" s="56"/>
      <c r="BI13" s="56">
        <v>83</v>
      </c>
      <c r="BJ13" s="56"/>
      <c r="BK13" s="56"/>
      <c r="BL13" s="56">
        <v>54</v>
      </c>
      <c r="BM13" s="56">
        <v>32</v>
      </c>
      <c r="BN13" s="56">
        <v>22</v>
      </c>
      <c r="BO13" s="56"/>
      <c r="BP13" s="56"/>
      <c r="BQ13" s="56">
        <v>65</v>
      </c>
      <c r="BR13" s="56"/>
      <c r="BS13" s="56"/>
    </row>
    <row r="14" spans="1:71" s="66" customFormat="1" ht="19.5" customHeight="1" x14ac:dyDescent="0.2">
      <c r="A14" s="67" t="s">
        <v>37</v>
      </c>
      <c r="B14" s="62"/>
      <c r="C14" s="62"/>
      <c r="D14" s="63"/>
      <c r="E14" s="63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56"/>
      <c r="R14" s="56"/>
      <c r="S14" s="56"/>
      <c r="T14" s="90">
        <f t="shared" si="2"/>
        <v>214</v>
      </c>
      <c r="U14" s="64"/>
      <c r="V14" s="56">
        <v>134</v>
      </c>
      <c r="W14" s="56">
        <v>80</v>
      </c>
      <c r="X14" s="56"/>
      <c r="Y14" s="56">
        <f t="shared" si="1"/>
        <v>214</v>
      </c>
      <c r="Z14" s="56"/>
      <c r="AA14" s="56"/>
      <c r="AB14" s="56"/>
      <c r="AC14" s="56">
        <v>160</v>
      </c>
      <c r="AD14" s="56"/>
      <c r="AE14" s="56"/>
      <c r="AF14" s="56"/>
      <c r="AG14" s="56"/>
      <c r="AH14" s="56"/>
      <c r="AI14" s="56">
        <v>41</v>
      </c>
      <c r="AJ14" s="56"/>
      <c r="AK14" s="56"/>
      <c r="AL14" s="56">
        <v>28.5</v>
      </c>
      <c r="AM14" s="56"/>
      <c r="AN14" s="56">
        <f>SUM(AO14:AU14)</f>
        <v>13.5</v>
      </c>
      <c r="AO14" s="56">
        <v>7</v>
      </c>
      <c r="AP14" s="56"/>
      <c r="AQ14" s="56"/>
      <c r="AR14" s="56">
        <v>3.5</v>
      </c>
      <c r="AS14" s="56">
        <v>3</v>
      </c>
      <c r="AT14" s="56"/>
      <c r="AU14" s="56"/>
      <c r="AV14" s="56"/>
      <c r="AW14" s="56"/>
      <c r="AX14" s="56"/>
      <c r="AY14" s="56"/>
      <c r="AZ14" s="56">
        <v>6</v>
      </c>
      <c r="BA14" s="56"/>
      <c r="BB14" s="56"/>
      <c r="BC14" s="56"/>
      <c r="BD14" s="56">
        <v>189</v>
      </c>
      <c r="BE14" s="56"/>
      <c r="BF14" s="65">
        <v>31</v>
      </c>
      <c r="BG14" s="56"/>
      <c r="BH14" s="56"/>
      <c r="BI14" s="56">
        <v>9</v>
      </c>
      <c r="BJ14" s="56"/>
      <c r="BK14" s="56"/>
      <c r="BL14" s="56">
        <v>9</v>
      </c>
      <c r="BM14" s="56">
        <v>9</v>
      </c>
      <c r="BN14" s="56">
        <v>0</v>
      </c>
      <c r="BO14" s="56"/>
      <c r="BP14" s="56"/>
      <c r="BQ14" s="56">
        <v>6</v>
      </c>
      <c r="BR14" s="56"/>
      <c r="BS14" s="56"/>
    </row>
    <row r="15" spans="1:71" s="66" customFormat="1" ht="18.75" customHeight="1" x14ac:dyDescent="0.2">
      <c r="A15" s="67" t="s">
        <v>38</v>
      </c>
      <c r="B15" s="62">
        <v>8.56666666666667</v>
      </c>
      <c r="C15" s="62">
        <f>D15/H15*100</f>
        <v>10.871886120996441</v>
      </c>
      <c r="D15" s="63">
        <v>61.1</v>
      </c>
      <c r="E15" s="63">
        <v>55</v>
      </c>
      <c r="F15" s="63">
        <v>1060.8</v>
      </c>
      <c r="G15" s="64">
        <v>505</v>
      </c>
      <c r="H15" s="64">
        <v>562</v>
      </c>
      <c r="I15" s="64"/>
      <c r="J15" s="64"/>
      <c r="K15" s="64"/>
      <c r="L15" s="64"/>
      <c r="M15" s="64"/>
      <c r="N15" s="64"/>
      <c r="O15" s="64"/>
      <c r="P15" s="64"/>
      <c r="Q15" s="56">
        <v>12168</v>
      </c>
      <c r="R15" s="56">
        <v>2302</v>
      </c>
      <c r="S15" s="56">
        <v>3157</v>
      </c>
      <c r="T15" s="90">
        <f t="shared" si="2"/>
        <v>2984</v>
      </c>
      <c r="U15" s="56">
        <v>1006</v>
      </c>
      <c r="V15" s="56">
        <v>1388</v>
      </c>
      <c r="W15" s="56">
        <v>590</v>
      </c>
      <c r="X15" s="56">
        <f t="shared" si="0"/>
        <v>4747</v>
      </c>
      <c r="Y15" s="56">
        <f t="shared" si="1"/>
        <v>4464</v>
      </c>
      <c r="Z15" s="56">
        <v>1590</v>
      </c>
      <c r="AA15" s="56">
        <v>1480</v>
      </c>
      <c r="AB15" s="56"/>
      <c r="AC15" s="56">
        <v>50</v>
      </c>
      <c r="AD15" s="56"/>
      <c r="AE15" s="56"/>
      <c r="AF15" s="56"/>
      <c r="AG15" s="56"/>
      <c r="AH15" s="56">
        <v>16847</v>
      </c>
      <c r="AI15" s="56">
        <v>10624</v>
      </c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>
        <v>40</v>
      </c>
      <c r="BA15" s="56"/>
      <c r="BB15" s="56"/>
      <c r="BC15" s="56">
        <v>9278</v>
      </c>
      <c r="BD15" s="56"/>
      <c r="BE15" s="56"/>
      <c r="BF15" s="65">
        <v>173</v>
      </c>
      <c r="BG15" s="56"/>
      <c r="BH15" s="56"/>
      <c r="BI15" s="56">
        <v>98</v>
      </c>
      <c r="BJ15" s="56"/>
      <c r="BK15" s="56"/>
      <c r="BL15" s="56">
        <v>91</v>
      </c>
      <c r="BM15" s="56">
        <v>0</v>
      </c>
      <c r="BN15" s="56">
        <v>91</v>
      </c>
      <c r="BO15" s="56"/>
      <c r="BP15" s="56"/>
      <c r="BQ15" s="56">
        <v>58</v>
      </c>
      <c r="BR15" s="56"/>
      <c r="BS15" s="56"/>
    </row>
    <row r="16" spans="1:71" s="66" customFormat="1" ht="19.5" customHeight="1" x14ac:dyDescent="0.2">
      <c r="A16" s="67" t="s">
        <v>39</v>
      </c>
      <c r="B16" s="62"/>
      <c r="C16" s="62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56">
        <v>1150</v>
      </c>
      <c r="R16" s="56">
        <v>82</v>
      </c>
      <c r="S16" s="56">
        <v>818</v>
      </c>
      <c r="T16" s="90">
        <f t="shared" si="2"/>
        <v>818</v>
      </c>
      <c r="U16" s="56">
        <v>240.5</v>
      </c>
      <c r="V16" s="56">
        <v>534.5</v>
      </c>
      <c r="W16" s="56">
        <v>43</v>
      </c>
      <c r="X16" s="56">
        <f t="shared" si="0"/>
        <v>878</v>
      </c>
      <c r="Y16" s="56">
        <f t="shared" si="1"/>
        <v>878</v>
      </c>
      <c r="Z16" s="56">
        <v>60</v>
      </c>
      <c r="AA16" s="56">
        <v>60</v>
      </c>
      <c r="AB16" s="56"/>
      <c r="AC16" s="56"/>
      <c r="AD16" s="56"/>
      <c r="AE16" s="56"/>
      <c r="AF16" s="56"/>
      <c r="AG16" s="56"/>
      <c r="AH16" s="56">
        <v>5101</v>
      </c>
      <c r="AI16" s="56">
        <v>3638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65">
        <v>55</v>
      </c>
      <c r="BG16" s="56"/>
      <c r="BH16" s="56"/>
      <c r="BI16" s="56">
        <v>28</v>
      </c>
      <c r="BJ16" s="56"/>
      <c r="BK16" s="56"/>
      <c r="BL16" s="56">
        <v>16</v>
      </c>
      <c r="BM16" s="56">
        <v>11</v>
      </c>
      <c r="BN16" s="56">
        <v>5</v>
      </c>
      <c r="BO16" s="56"/>
      <c r="BP16" s="56"/>
      <c r="BQ16" s="56">
        <v>19</v>
      </c>
      <c r="BR16" s="56"/>
      <c r="BS16" s="56"/>
    </row>
    <row r="17" spans="1:74" s="66" customFormat="1" ht="18.95" customHeight="1" x14ac:dyDescent="0.2">
      <c r="A17" s="67" t="s">
        <v>40</v>
      </c>
      <c r="B17" s="62"/>
      <c r="C17" s="62"/>
      <c r="D17" s="63"/>
      <c r="E17" s="63"/>
      <c r="F17" s="6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56">
        <v>92</v>
      </c>
      <c r="R17" s="56">
        <v>20</v>
      </c>
      <c r="S17" s="56">
        <v>182</v>
      </c>
      <c r="T17" s="90">
        <f t="shared" si="2"/>
        <v>150</v>
      </c>
      <c r="U17" s="56">
        <v>10</v>
      </c>
      <c r="V17" s="56">
        <v>140</v>
      </c>
      <c r="W17" s="56"/>
      <c r="X17" s="56">
        <f t="shared" si="0"/>
        <v>182</v>
      </c>
      <c r="Y17" s="56">
        <f t="shared" si="1"/>
        <v>152</v>
      </c>
      <c r="Z17" s="56"/>
      <c r="AA17" s="56">
        <v>2</v>
      </c>
      <c r="AB17" s="56"/>
      <c r="AC17" s="56"/>
      <c r="AD17" s="56"/>
      <c r="AE17" s="56"/>
      <c r="AF17" s="56"/>
      <c r="AG17" s="56"/>
      <c r="AH17" s="56">
        <v>165</v>
      </c>
      <c r="AI17" s="56">
        <v>190</v>
      </c>
      <c r="AJ17" s="56">
        <v>35</v>
      </c>
      <c r="AK17" s="56">
        <v>28</v>
      </c>
      <c r="AL17" s="56">
        <v>28</v>
      </c>
      <c r="AM17" s="56"/>
      <c r="AN17" s="56">
        <f>SUM(AO17:AU17)</f>
        <v>0.5</v>
      </c>
      <c r="AO17" s="56"/>
      <c r="AP17" s="56"/>
      <c r="AQ17" s="56">
        <v>0.5</v>
      </c>
      <c r="AR17" s="56"/>
      <c r="AS17" s="56"/>
      <c r="AT17" s="56"/>
      <c r="AU17" s="56"/>
      <c r="AV17" s="56"/>
      <c r="AW17" s="56"/>
      <c r="AX17" s="56"/>
      <c r="AY17" s="56"/>
      <c r="AZ17" s="56">
        <v>6</v>
      </c>
      <c r="BA17" s="56"/>
      <c r="BB17" s="56"/>
      <c r="BC17" s="56"/>
      <c r="BD17" s="56">
        <v>20</v>
      </c>
      <c r="BE17" s="56"/>
      <c r="BF17" s="65">
        <v>22</v>
      </c>
      <c r="BG17" s="56"/>
      <c r="BH17" s="56"/>
      <c r="BI17" s="56">
        <v>12</v>
      </c>
      <c r="BJ17" s="56"/>
      <c r="BK17" s="56"/>
      <c r="BL17" s="56">
        <v>11</v>
      </c>
      <c r="BM17" s="56">
        <v>11</v>
      </c>
      <c r="BN17" s="56">
        <v>0</v>
      </c>
      <c r="BO17" s="56"/>
      <c r="BP17" s="56"/>
      <c r="BQ17" s="56">
        <v>3</v>
      </c>
      <c r="BR17" s="56"/>
      <c r="BS17" s="56"/>
      <c r="BT17" s="70">
        <f>95*25</f>
        <v>2375</v>
      </c>
      <c r="BU17" s="70">
        <f>82*6.5</f>
        <v>533</v>
      </c>
      <c r="BV17" s="70">
        <f>82*5</f>
        <v>410</v>
      </c>
    </row>
    <row r="18" spans="1:74" s="71" customFormat="1" ht="20.25" customHeight="1" x14ac:dyDescent="0.2">
      <c r="A18" s="67" t="s">
        <v>41</v>
      </c>
      <c r="B18" s="62"/>
      <c r="C18" s="62"/>
      <c r="D18" s="63"/>
      <c r="E18" s="63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56">
        <v>2271</v>
      </c>
      <c r="R18" s="56">
        <v>532</v>
      </c>
      <c r="S18" s="56">
        <v>1418</v>
      </c>
      <c r="T18" s="90">
        <f t="shared" si="2"/>
        <v>1418</v>
      </c>
      <c r="U18" s="56">
        <v>633</v>
      </c>
      <c r="V18" s="56">
        <v>760</v>
      </c>
      <c r="W18" s="56">
        <v>25</v>
      </c>
      <c r="X18" s="56">
        <f t="shared" si="0"/>
        <v>1908</v>
      </c>
      <c r="Y18" s="56">
        <f t="shared" si="1"/>
        <v>1768</v>
      </c>
      <c r="Z18" s="56">
        <v>470</v>
      </c>
      <c r="AA18" s="56">
        <v>350</v>
      </c>
      <c r="AB18" s="56"/>
      <c r="AC18" s="56"/>
      <c r="AD18" s="56"/>
      <c r="AE18" s="56"/>
      <c r="AF18" s="56">
        <v>20</v>
      </c>
      <c r="AG18" s="56"/>
      <c r="AH18" s="56">
        <v>18913</v>
      </c>
      <c r="AI18" s="56">
        <v>9655</v>
      </c>
      <c r="AJ18" s="56"/>
      <c r="AK18" s="56">
        <v>300</v>
      </c>
      <c r="AL18" s="56">
        <v>370</v>
      </c>
      <c r="AM18" s="56">
        <v>75</v>
      </c>
      <c r="AN18" s="56">
        <f>SUM(AO18:AU18)</f>
        <v>119</v>
      </c>
      <c r="AO18" s="56"/>
      <c r="AP18" s="56"/>
      <c r="AQ18" s="56"/>
      <c r="AR18" s="56">
        <v>55</v>
      </c>
      <c r="AS18" s="56">
        <v>55</v>
      </c>
      <c r="AT18" s="56">
        <v>9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65">
        <v>197</v>
      </c>
      <c r="BG18" s="56"/>
      <c r="BH18" s="56"/>
      <c r="BI18" s="56">
        <v>105</v>
      </c>
      <c r="BJ18" s="56"/>
      <c r="BK18" s="56"/>
      <c r="BL18" s="56">
        <v>81</v>
      </c>
      <c r="BM18" s="56">
        <v>69</v>
      </c>
      <c r="BN18" s="56">
        <v>12</v>
      </c>
      <c r="BO18" s="56"/>
      <c r="BP18" s="56"/>
      <c r="BQ18" s="56">
        <v>52</v>
      </c>
      <c r="BR18" s="56"/>
      <c r="BS18" s="56"/>
    </row>
    <row r="19" spans="1:74" s="66" customFormat="1" ht="18.75" customHeight="1" x14ac:dyDescent="0.2">
      <c r="A19" s="67" t="s">
        <v>42</v>
      </c>
      <c r="B19" s="62"/>
      <c r="C19" s="62"/>
      <c r="D19" s="63"/>
      <c r="E19" s="63"/>
      <c r="F19" s="6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56">
        <v>51347</v>
      </c>
      <c r="R19" s="56">
        <v>7130</v>
      </c>
      <c r="S19" s="56">
        <v>3153</v>
      </c>
      <c r="T19" s="90">
        <f t="shared" si="2"/>
        <v>3811</v>
      </c>
      <c r="U19" s="56">
        <v>1340</v>
      </c>
      <c r="V19" s="56">
        <v>1465</v>
      </c>
      <c r="W19" s="56">
        <v>1006</v>
      </c>
      <c r="X19" s="56">
        <f t="shared" si="0"/>
        <v>19306</v>
      </c>
      <c r="Y19" s="56">
        <f t="shared" si="1"/>
        <v>21361</v>
      </c>
      <c r="Z19" s="56">
        <v>16153</v>
      </c>
      <c r="AA19" s="56">
        <v>17550</v>
      </c>
      <c r="AB19" s="56"/>
      <c r="AC19" s="56"/>
      <c r="AD19" s="56"/>
      <c r="AE19" s="56"/>
      <c r="AF19" s="56"/>
      <c r="AG19" s="56"/>
      <c r="AH19" s="56">
        <v>42100</v>
      </c>
      <c r="AI19" s="56">
        <v>36172</v>
      </c>
      <c r="AJ19" s="56">
        <v>28</v>
      </c>
      <c r="AK19" s="72"/>
      <c r="AL19" s="72"/>
      <c r="AM19" s="72"/>
      <c r="AN19" s="56">
        <f>SUM(AO19:AU19)</f>
        <v>8</v>
      </c>
      <c r="AO19" s="56"/>
      <c r="AP19" s="72"/>
      <c r="AQ19" s="56">
        <v>4</v>
      </c>
      <c r="AR19" s="56"/>
      <c r="AS19" s="56"/>
      <c r="AT19" s="56"/>
      <c r="AU19" s="56">
        <v>4</v>
      </c>
      <c r="AV19" s="72"/>
      <c r="AW19" s="72"/>
      <c r="AX19" s="72"/>
      <c r="AY19" s="72"/>
      <c r="AZ19" s="72"/>
      <c r="BA19" s="72"/>
      <c r="BB19" s="72"/>
      <c r="BC19" s="56">
        <v>46834</v>
      </c>
      <c r="BD19" s="56"/>
      <c r="BE19" s="56"/>
      <c r="BF19" s="65">
        <v>260</v>
      </c>
      <c r="BG19" s="56"/>
      <c r="BH19" s="56"/>
      <c r="BI19" s="56">
        <v>96</v>
      </c>
      <c r="BJ19" s="56"/>
      <c r="BK19" s="56"/>
      <c r="BL19" s="56">
        <v>81</v>
      </c>
      <c r="BM19" s="56">
        <v>31</v>
      </c>
      <c r="BN19" s="56">
        <v>50</v>
      </c>
      <c r="BO19" s="56"/>
      <c r="BP19" s="56"/>
      <c r="BQ19" s="56">
        <v>80</v>
      </c>
      <c r="BR19" s="56"/>
      <c r="BS19" s="56"/>
    </row>
    <row r="20" spans="1:74" s="66" customFormat="1" ht="18.75" customHeight="1" x14ac:dyDescent="0.2">
      <c r="A20" s="67" t="s">
        <v>43</v>
      </c>
      <c r="B20" s="62">
        <v>1.4666666666666699</v>
      </c>
      <c r="C20" s="62">
        <f>D20/H20*100</f>
        <v>13.61904761904762</v>
      </c>
      <c r="D20" s="63">
        <v>2.86</v>
      </c>
      <c r="E20" s="63">
        <v>2.86</v>
      </c>
      <c r="F20" s="63">
        <v>51.48</v>
      </c>
      <c r="G20" s="64">
        <v>21</v>
      </c>
      <c r="H20" s="64">
        <v>21</v>
      </c>
      <c r="I20" s="64"/>
      <c r="J20" s="64"/>
      <c r="K20" s="64"/>
      <c r="L20" s="64"/>
      <c r="M20" s="64"/>
      <c r="N20" s="64"/>
      <c r="O20" s="64"/>
      <c r="P20" s="64"/>
      <c r="Q20" s="56">
        <v>882</v>
      </c>
      <c r="R20" s="56">
        <v>98</v>
      </c>
      <c r="S20" s="56"/>
      <c r="T20" s="90"/>
      <c r="U20" s="64"/>
      <c r="V20" s="56"/>
      <c r="W20" s="56"/>
      <c r="X20" s="56">
        <f t="shared" si="0"/>
        <v>10</v>
      </c>
      <c r="Y20" s="56">
        <f t="shared" si="1"/>
        <v>10</v>
      </c>
      <c r="Z20" s="56">
        <v>10</v>
      </c>
      <c r="AA20" s="56">
        <v>10</v>
      </c>
      <c r="AB20" s="56">
        <v>18</v>
      </c>
      <c r="AC20" s="56">
        <v>10.7</v>
      </c>
      <c r="AD20" s="56"/>
      <c r="AE20" s="56"/>
      <c r="AF20" s="56"/>
      <c r="AG20" s="56"/>
      <c r="AH20" s="56">
        <v>160</v>
      </c>
      <c r="AI20" s="56">
        <v>138</v>
      </c>
      <c r="AJ20" s="56">
        <v>60</v>
      </c>
      <c r="AK20" s="56">
        <v>46.5</v>
      </c>
      <c r="AL20" s="56">
        <v>92.5</v>
      </c>
      <c r="AM20" s="56">
        <v>91</v>
      </c>
      <c r="AN20" s="56">
        <f>SUM(AO20:AU20)</f>
        <v>125</v>
      </c>
      <c r="AO20" s="56">
        <v>21</v>
      </c>
      <c r="AP20" s="56">
        <v>9.5</v>
      </c>
      <c r="AQ20" s="56">
        <v>4</v>
      </c>
      <c r="AR20" s="56">
        <v>25.5</v>
      </c>
      <c r="AS20" s="56">
        <v>20</v>
      </c>
      <c r="AT20" s="56">
        <v>15</v>
      </c>
      <c r="AU20" s="56">
        <v>30</v>
      </c>
      <c r="AV20" s="56"/>
      <c r="AW20" s="56"/>
      <c r="AX20" s="56"/>
      <c r="AY20" s="56"/>
      <c r="AZ20" s="56"/>
      <c r="BA20" s="56">
        <v>90</v>
      </c>
      <c r="BB20" s="56">
        <v>1694</v>
      </c>
      <c r="BC20" s="56"/>
      <c r="BD20" s="56"/>
      <c r="BE20" s="56"/>
      <c r="BF20" s="65">
        <v>62</v>
      </c>
      <c r="BG20" s="56"/>
      <c r="BH20" s="56"/>
      <c r="BI20" s="56">
        <v>26</v>
      </c>
      <c r="BJ20" s="56"/>
      <c r="BK20" s="56"/>
      <c r="BL20" s="56">
        <v>27</v>
      </c>
      <c r="BM20" s="56">
        <v>10</v>
      </c>
      <c r="BN20" s="56">
        <v>17</v>
      </c>
      <c r="BO20" s="56"/>
      <c r="BP20" s="56"/>
      <c r="BQ20" s="56">
        <v>6</v>
      </c>
      <c r="BR20" s="56"/>
      <c r="BS20" s="56"/>
    </row>
    <row r="21" spans="1:74" s="66" customFormat="1" ht="18.75" customHeight="1" x14ac:dyDescent="0.2">
      <c r="A21" s="67" t="s">
        <v>44</v>
      </c>
      <c r="B21" s="62">
        <v>17.124183006535901</v>
      </c>
      <c r="C21" s="62">
        <f>D21/H21*100</f>
        <v>22.58064516129032</v>
      </c>
      <c r="D21" s="63">
        <v>7</v>
      </c>
      <c r="E21" s="63">
        <v>7</v>
      </c>
      <c r="F21" s="63">
        <v>129.30000000000001</v>
      </c>
      <c r="G21" s="64">
        <v>150</v>
      </c>
      <c r="H21" s="64">
        <v>31</v>
      </c>
      <c r="I21" s="64"/>
      <c r="J21" s="64"/>
      <c r="K21" s="64"/>
      <c r="L21" s="64"/>
      <c r="M21" s="64"/>
      <c r="N21" s="64"/>
      <c r="O21" s="64"/>
      <c r="P21" s="64"/>
      <c r="Q21" s="56">
        <v>24414.2</v>
      </c>
      <c r="R21" s="56">
        <v>6258.2</v>
      </c>
      <c r="S21" s="56">
        <v>2264</v>
      </c>
      <c r="T21" s="90">
        <f t="shared" si="2"/>
        <v>2642.6</v>
      </c>
      <c r="U21" s="56">
        <v>1171</v>
      </c>
      <c r="V21" s="56">
        <v>1141.5999999999999</v>
      </c>
      <c r="W21" s="56">
        <v>330</v>
      </c>
      <c r="X21" s="56">
        <f t="shared" si="0"/>
        <v>10554.7</v>
      </c>
      <c r="Y21" s="56">
        <f t="shared" si="1"/>
        <v>12897.6</v>
      </c>
      <c r="Z21" s="56">
        <v>8290.7000000000007</v>
      </c>
      <c r="AA21" s="56">
        <v>10255</v>
      </c>
      <c r="AB21" s="56">
        <v>200</v>
      </c>
      <c r="AC21" s="56">
        <v>200</v>
      </c>
      <c r="AD21" s="56"/>
      <c r="AE21" s="56"/>
      <c r="AF21" s="56"/>
      <c r="AG21" s="56"/>
      <c r="AH21" s="56">
        <v>23322.3</v>
      </c>
      <c r="AI21" s="56">
        <v>21628.7</v>
      </c>
      <c r="AJ21" s="56">
        <v>100</v>
      </c>
      <c r="AK21" s="56">
        <v>1020.5</v>
      </c>
      <c r="AL21" s="56">
        <v>1026.5</v>
      </c>
      <c r="AM21" s="56">
        <v>587</v>
      </c>
      <c r="AN21" s="56">
        <f>SUM(AO21:AU21)</f>
        <v>513.80000000000007</v>
      </c>
      <c r="AO21" s="56">
        <v>100</v>
      </c>
      <c r="AP21" s="56">
        <v>16</v>
      </c>
      <c r="AQ21" s="56">
        <v>4.7</v>
      </c>
      <c r="AR21" s="56">
        <v>97.7</v>
      </c>
      <c r="AS21" s="56">
        <v>109.7</v>
      </c>
      <c r="AT21" s="56">
        <v>169</v>
      </c>
      <c r="AU21" s="56">
        <v>16.7</v>
      </c>
      <c r="AV21" s="56">
        <f>SUM(AW21:AY21)</f>
        <v>88.300000000000011</v>
      </c>
      <c r="AW21" s="56">
        <v>28.6</v>
      </c>
      <c r="AX21" s="56">
        <v>38.1</v>
      </c>
      <c r="AY21" s="56">
        <v>21.6</v>
      </c>
      <c r="AZ21" s="56"/>
      <c r="BA21" s="56"/>
      <c r="BB21" s="56"/>
      <c r="BC21" s="56">
        <v>3191.1</v>
      </c>
      <c r="BD21" s="56"/>
      <c r="BE21" s="56"/>
      <c r="BF21" s="65">
        <v>142</v>
      </c>
      <c r="BG21" s="56"/>
      <c r="BH21" s="56"/>
      <c r="BI21" s="56">
        <v>88</v>
      </c>
      <c r="BJ21" s="56"/>
      <c r="BK21" s="56"/>
      <c r="BL21" s="56">
        <v>79</v>
      </c>
      <c r="BM21" s="56">
        <v>68</v>
      </c>
      <c r="BN21" s="56">
        <v>11</v>
      </c>
      <c r="BO21" s="56"/>
      <c r="BP21" s="56"/>
      <c r="BQ21" s="56">
        <v>77</v>
      </c>
      <c r="BR21" s="56"/>
      <c r="BS21" s="56"/>
    </row>
    <row r="22" spans="1:74" s="66" customFormat="1" ht="18.95" customHeight="1" x14ac:dyDescent="0.2">
      <c r="A22" s="67" t="s">
        <v>45</v>
      </c>
      <c r="B22" s="62">
        <v>13.22</v>
      </c>
      <c r="C22" s="62">
        <f>D22/H22*100</f>
        <v>15</v>
      </c>
      <c r="D22" s="63">
        <v>60</v>
      </c>
      <c r="E22" s="63">
        <v>59.3</v>
      </c>
      <c r="F22" s="63">
        <v>1019</v>
      </c>
      <c r="G22" s="64">
        <v>400</v>
      </c>
      <c r="H22" s="64">
        <v>400</v>
      </c>
      <c r="I22" s="64"/>
      <c r="J22" s="64"/>
      <c r="K22" s="64"/>
      <c r="L22" s="64"/>
      <c r="M22" s="64"/>
      <c r="N22" s="64"/>
      <c r="O22" s="64"/>
      <c r="P22" s="64"/>
      <c r="Q22" s="56">
        <v>624</v>
      </c>
      <c r="R22" s="56">
        <v>57</v>
      </c>
      <c r="S22" s="56"/>
      <c r="T22" s="90"/>
      <c r="U22" s="64"/>
      <c r="V22" s="56"/>
      <c r="W22" s="56"/>
      <c r="X22" s="56"/>
      <c r="Y22" s="56"/>
      <c r="Z22" s="56"/>
      <c r="AA22" s="56"/>
      <c r="AB22" s="56">
        <v>270</v>
      </c>
      <c r="AC22" s="56">
        <v>270</v>
      </c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>
        <v>26</v>
      </c>
      <c r="BB22" s="56">
        <v>3506</v>
      </c>
      <c r="BC22" s="56"/>
      <c r="BD22" s="56"/>
      <c r="BE22" s="56"/>
      <c r="BF22" s="65">
        <v>45</v>
      </c>
      <c r="BG22" s="56"/>
      <c r="BH22" s="56"/>
      <c r="BI22" s="56">
        <v>24</v>
      </c>
      <c r="BJ22" s="56"/>
      <c r="BK22" s="56"/>
      <c r="BL22" s="56">
        <v>19</v>
      </c>
      <c r="BM22" s="56"/>
      <c r="BN22" s="56"/>
      <c r="BO22" s="56"/>
      <c r="BP22" s="56"/>
      <c r="BQ22" s="56">
        <v>13</v>
      </c>
      <c r="BR22" s="56"/>
      <c r="BS22" s="56"/>
    </row>
    <row r="23" spans="1:74" s="66" customFormat="1" ht="18" customHeight="1" x14ac:dyDescent="0.2">
      <c r="A23" s="67" t="s">
        <v>46</v>
      </c>
      <c r="B23" s="62">
        <v>10.0956937799043</v>
      </c>
      <c r="C23" s="62">
        <f>D23/H23*100</f>
        <v>15.906976744186046</v>
      </c>
      <c r="D23" s="63">
        <v>34.200000000000003</v>
      </c>
      <c r="E23" s="63">
        <v>32.4</v>
      </c>
      <c r="F23" s="63">
        <v>606.9</v>
      </c>
      <c r="G23" s="64">
        <v>209</v>
      </c>
      <c r="H23" s="64">
        <v>215</v>
      </c>
      <c r="I23" s="64"/>
      <c r="J23" s="64"/>
      <c r="K23" s="64"/>
      <c r="L23" s="64"/>
      <c r="M23" s="64"/>
      <c r="N23" s="64"/>
      <c r="O23" s="64"/>
      <c r="P23" s="64"/>
      <c r="Q23" s="56">
        <v>75</v>
      </c>
      <c r="R23" s="56">
        <v>17</v>
      </c>
      <c r="S23" s="56"/>
      <c r="T23" s="90"/>
      <c r="U23" s="64"/>
      <c r="V23" s="56"/>
      <c r="W23" s="56"/>
      <c r="X23" s="56"/>
      <c r="Y23" s="56"/>
      <c r="Z23" s="56"/>
      <c r="AA23" s="56"/>
      <c r="AB23" s="56">
        <v>60</v>
      </c>
      <c r="AC23" s="56">
        <v>60</v>
      </c>
      <c r="AD23" s="56"/>
      <c r="AE23" s="56"/>
      <c r="AF23" s="56"/>
      <c r="AG23" s="56"/>
      <c r="AH23" s="56"/>
      <c r="AI23" s="56"/>
      <c r="AJ23" s="56">
        <v>25</v>
      </c>
      <c r="AK23" s="56">
        <v>35</v>
      </c>
      <c r="AL23" s="56">
        <v>35</v>
      </c>
      <c r="AM23" s="56">
        <v>13</v>
      </c>
      <c r="AN23" s="56">
        <f>SUM(AO23:AU23)</f>
        <v>13</v>
      </c>
      <c r="AO23" s="56">
        <v>1</v>
      </c>
      <c r="AP23" s="56">
        <v>6</v>
      </c>
      <c r="AQ23" s="56"/>
      <c r="AR23" s="56">
        <v>1</v>
      </c>
      <c r="AS23" s="56">
        <v>1</v>
      </c>
      <c r="AT23" s="56">
        <v>4</v>
      </c>
      <c r="AU23" s="56"/>
      <c r="AV23" s="56"/>
      <c r="AW23" s="56"/>
      <c r="AX23" s="56"/>
      <c r="AY23" s="56"/>
      <c r="AZ23" s="56">
        <v>10</v>
      </c>
      <c r="BA23" s="56"/>
      <c r="BB23" s="56"/>
      <c r="BC23" s="56"/>
      <c r="BD23" s="56"/>
      <c r="BE23" s="56"/>
      <c r="BF23" s="65">
        <v>25</v>
      </c>
      <c r="BG23" s="56"/>
      <c r="BH23" s="56"/>
      <c r="BI23" s="56">
        <v>12</v>
      </c>
      <c r="BJ23" s="56"/>
      <c r="BK23" s="56"/>
      <c r="BL23" s="56">
        <v>7</v>
      </c>
      <c r="BM23" s="56">
        <v>4</v>
      </c>
      <c r="BN23" s="56">
        <v>3</v>
      </c>
      <c r="BO23" s="56"/>
      <c r="BP23" s="56"/>
      <c r="BQ23" s="56">
        <v>4</v>
      </c>
      <c r="BR23" s="56"/>
      <c r="BS23" s="56"/>
    </row>
    <row r="24" spans="1:74" s="66" customFormat="1" ht="19.5" customHeight="1" x14ac:dyDescent="0.2">
      <c r="A24" s="67" t="s">
        <v>47</v>
      </c>
      <c r="B24" s="62"/>
      <c r="C24" s="62">
        <f>D24/H24*100</f>
        <v>18.330000000000002</v>
      </c>
      <c r="D24" s="63">
        <v>54.99</v>
      </c>
      <c r="E24" s="63">
        <v>53.9</v>
      </c>
      <c r="F24" s="63">
        <v>952.23</v>
      </c>
      <c r="G24" s="64">
        <v>300</v>
      </c>
      <c r="H24" s="64">
        <v>300</v>
      </c>
      <c r="I24" s="64"/>
      <c r="J24" s="64"/>
      <c r="K24" s="64"/>
      <c r="L24" s="64"/>
      <c r="M24" s="64"/>
      <c r="N24" s="64"/>
      <c r="O24" s="64"/>
      <c r="P24" s="64"/>
      <c r="Q24" s="56">
        <v>3062</v>
      </c>
      <c r="R24" s="56">
        <v>617</v>
      </c>
      <c r="S24" s="56">
        <v>917</v>
      </c>
      <c r="T24" s="90">
        <f t="shared" ref="T24:T29" si="3">W24+U24+V24</f>
        <v>916.8</v>
      </c>
      <c r="U24" s="56">
        <v>167.8</v>
      </c>
      <c r="V24" s="56">
        <v>342</v>
      </c>
      <c r="W24" s="56">
        <v>407</v>
      </c>
      <c r="X24" s="56">
        <f t="shared" si="0"/>
        <v>1517</v>
      </c>
      <c r="Y24" s="56">
        <f t="shared" si="1"/>
        <v>1533.8</v>
      </c>
      <c r="Z24" s="56">
        <v>600</v>
      </c>
      <c r="AA24" s="56">
        <v>617</v>
      </c>
      <c r="AB24" s="56">
        <v>300</v>
      </c>
      <c r="AC24" s="56">
        <v>300</v>
      </c>
      <c r="AD24" s="56"/>
      <c r="AE24" s="56"/>
      <c r="AF24" s="56"/>
      <c r="AG24" s="56"/>
      <c r="AH24" s="56">
        <v>959</v>
      </c>
      <c r="AI24" s="56">
        <v>843</v>
      </c>
      <c r="AJ24" s="56">
        <v>58</v>
      </c>
      <c r="AK24" s="56">
        <v>324</v>
      </c>
      <c r="AL24" s="56">
        <v>482</v>
      </c>
      <c r="AM24" s="56">
        <v>329</v>
      </c>
      <c r="AN24" s="56">
        <f>SUM(AO24:AU24)</f>
        <v>332.8</v>
      </c>
      <c r="AO24" s="56">
        <v>57.5</v>
      </c>
      <c r="AP24" s="56">
        <v>35.6</v>
      </c>
      <c r="AQ24" s="56">
        <v>17.399999999999999</v>
      </c>
      <c r="AR24" s="56">
        <v>42</v>
      </c>
      <c r="AS24" s="56">
        <v>57</v>
      </c>
      <c r="AT24" s="56">
        <v>39</v>
      </c>
      <c r="AU24" s="56">
        <v>84.3</v>
      </c>
      <c r="AV24" s="56"/>
      <c r="AW24" s="56"/>
      <c r="AX24" s="56"/>
      <c r="AY24" s="56"/>
      <c r="AZ24" s="56">
        <v>36</v>
      </c>
      <c r="BA24" s="56"/>
      <c r="BB24" s="56"/>
      <c r="BC24" s="56"/>
      <c r="BD24" s="56"/>
      <c r="BE24" s="56"/>
      <c r="BF24" s="65">
        <v>38</v>
      </c>
      <c r="BG24" s="56"/>
      <c r="BH24" s="56"/>
      <c r="BI24" s="56">
        <v>50</v>
      </c>
      <c r="BJ24" s="56"/>
      <c r="BK24" s="56"/>
      <c r="BL24" s="56">
        <v>41</v>
      </c>
      <c r="BM24" s="56">
        <v>11</v>
      </c>
      <c r="BN24" s="56">
        <v>30</v>
      </c>
      <c r="BO24" s="56"/>
      <c r="BP24" s="56"/>
      <c r="BQ24" s="56">
        <v>22</v>
      </c>
      <c r="BR24" s="56"/>
      <c r="BS24" s="56"/>
    </row>
    <row r="25" spans="1:74" s="71" customFormat="1" ht="18.75" customHeight="1" x14ac:dyDescent="0.2">
      <c r="A25" s="67" t="s">
        <v>48</v>
      </c>
      <c r="B25" s="62"/>
      <c r="C25" s="62"/>
      <c r="D25" s="63"/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56">
        <v>21583</v>
      </c>
      <c r="R25" s="56">
        <v>4160</v>
      </c>
      <c r="S25" s="56">
        <v>580</v>
      </c>
      <c r="T25" s="90">
        <f t="shared" si="3"/>
        <v>532</v>
      </c>
      <c r="U25" s="56">
        <v>224</v>
      </c>
      <c r="V25" s="56">
        <v>248</v>
      </c>
      <c r="W25" s="56">
        <v>60</v>
      </c>
      <c r="X25" s="56">
        <f t="shared" si="0"/>
        <v>11757</v>
      </c>
      <c r="Y25" s="56">
        <f t="shared" si="1"/>
        <v>11122</v>
      </c>
      <c r="Z25" s="56">
        <v>11177</v>
      </c>
      <c r="AA25" s="56">
        <v>10590</v>
      </c>
      <c r="AB25" s="56"/>
      <c r="AC25" s="56"/>
      <c r="AD25" s="56"/>
      <c r="AE25" s="56"/>
      <c r="AF25" s="56"/>
      <c r="AG25" s="56"/>
      <c r="AH25" s="56">
        <v>17047</v>
      </c>
      <c r="AI25" s="56">
        <v>17024</v>
      </c>
      <c r="AJ25" s="56"/>
      <c r="AK25" s="56">
        <v>2</v>
      </c>
      <c r="AL25" s="56">
        <v>2</v>
      </c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>
        <v>11897</v>
      </c>
      <c r="BD25" s="56"/>
      <c r="BE25" s="56"/>
      <c r="BF25" s="65">
        <v>55</v>
      </c>
      <c r="BG25" s="56"/>
      <c r="BH25" s="56"/>
      <c r="BI25" s="56">
        <v>33</v>
      </c>
      <c r="BJ25" s="56"/>
      <c r="BK25" s="56"/>
      <c r="BL25" s="56">
        <v>14</v>
      </c>
      <c r="BM25" s="56">
        <v>0</v>
      </c>
      <c r="BN25" s="56">
        <v>14</v>
      </c>
      <c r="BO25" s="56"/>
      <c r="BP25" s="56"/>
      <c r="BQ25" s="56">
        <v>49</v>
      </c>
      <c r="BR25" s="56"/>
      <c r="BS25" s="56"/>
    </row>
    <row r="26" spans="1:74" s="66" customFormat="1" ht="18.95" customHeight="1" x14ac:dyDescent="0.2">
      <c r="A26" s="67" t="s">
        <v>49</v>
      </c>
      <c r="B26" s="62"/>
      <c r="C26" s="62"/>
      <c r="D26" s="63"/>
      <c r="E26" s="63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56"/>
      <c r="R26" s="56"/>
      <c r="S26" s="56">
        <v>160</v>
      </c>
      <c r="T26" s="90">
        <f t="shared" si="3"/>
        <v>160</v>
      </c>
      <c r="U26" s="56">
        <v>20</v>
      </c>
      <c r="V26" s="56">
        <v>140</v>
      </c>
      <c r="W26" s="56"/>
      <c r="X26" s="56">
        <f t="shared" si="0"/>
        <v>160</v>
      </c>
      <c r="Y26" s="56">
        <f t="shared" si="1"/>
        <v>160</v>
      </c>
      <c r="Z26" s="56"/>
      <c r="AA26" s="56"/>
      <c r="AB26" s="56"/>
      <c r="AC26" s="56"/>
      <c r="AD26" s="56"/>
      <c r="AE26" s="56"/>
      <c r="AF26" s="56"/>
      <c r="AG26" s="56"/>
      <c r="AH26" s="56">
        <v>6600</v>
      </c>
      <c r="AI26" s="56">
        <v>3002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65">
        <v>69</v>
      </c>
      <c r="BG26" s="56"/>
      <c r="BH26" s="56"/>
      <c r="BI26" s="56">
        <v>31</v>
      </c>
      <c r="BJ26" s="56"/>
      <c r="BK26" s="56"/>
      <c r="BL26" s="56">
        <v>32</v>
      </c>
      <c r="BM26" s="56">
        <v>22</v>
      </c>
      <c r="BN26" s="56">
        <v>10</v>
      </c>
      <c r="BO26" s="56"/>
      <c r="BP26" s="56"/>
      <c r="BQ26" s="56">
        <v>31</v>
      </c>
      <c r="BR26" s="56"/>
      <c r="BS26" s="56"/>
    </row>
    <row r="27" spans="1:74" s="71" customFormat="1" ht="18.95" customHeight="1" x14ac:dyDescent="0.2">
      <c r="A27" s="67" t="s">
        <v>50</v>
      </c>
      <c r="B27" s="62"/>
      <c r="C27" s="62"/>
      <c r="D27" s="63"/>
      <c r="E27" s="63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56">
        <v>3215</v>
      </c>
      <c r="R27" s="56">
        <v>307</v>
      </c>
      <c r="S27" s="56">
        <v>2504</v>
      </c>
      <c r="T27" s="90">
        <f t="shared" si="3"/>
        <v>2504</v>
      </c>
      <c r="U27" s="56">
        <v>850</v>
      </c>
      <c r="V27" s="56">
        <v>1229</v>
      </c>
      <c r="W27" s="56">
        <v>425</v>
      </c>
      <c r="X27" s="56">
        <f t="shared" si="0"/>
        <v>8918</v>
      </c>
      <c r="Y27" s="56">
        <f t="shared" si="1"/>
        <v>7938</v>
      </c>
      <c r="Z27" s="56">
        <v>4154</v>
      </c>
      <c r="AA27" s="56">
        <v>3549</v>
      </c>
      <c r="AB27" s="56"/>
      <c r="AC27" s="56"/>
      <c r="AD27" s="56">
        <v>2260</v>
      </c>
      <c r="AE27" s="56">
        <v>1885</v>
      </c>
      <c r="AF27" s="56"/>
      <c r="AG27" s="56"/>
      <c r="AH27" s="56">
        <v>20270</v>
      </c>
      <c r="AI27" s="56">
        <v>13214</v>
      </c>
      <c r="AJ27" s="56"/>
      <c r="AK27" s="56">
        <v>30</v>
      </c>
      <c r="AL27" s="56">
        <v>30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65">
        <v>216</v>
      </c>
      <c r="BG27" s="56"/>
      <c r="BH27" s="56"/>
      <c r="BI27" s="56">
        <v>144</v>
      </c>
      <c r="BJ27" s="56"/>
      <c r="BK27" s="56"/>
      <c r="BL27" s="56">
        <v>108</v>
      </c>
      <c r="BM27" s="56">
        <v>38</v>
      </c>
      <c r="BN27" s="56">
        <v>70</v>
      </c>
      <c r="BO27" s="56"/>
      <c r="BP27" s="56"/>
      <c r="BQ27" s="56">
        <v>98</v>
      </c>
      <c r="BR27" s="56"/>
      <c r="BS27" s="56"/>
    </row>
    <row r="28" spans="1:74" s="71" customFormat="1" ht="18.75" customHeight="1" x14ac:dyDescent="0.2">
      <c r="A28" s="67" t="s">
        <v>51</v>
      </c>
      <c r="B28" s="62">
        <v>18.504132231404999</v>
      </c>
      <c r="C28" s="62">
        <f>D28/H28*100</f>
        <v>21.020656136087485</v>
      </c>
      <c r="D28" s="63">
        <v>346</v>
      </c>
      <c r="E28" s="63">
        <v>334</v>
      </c>
      <c r="F28" s="63">
        <v>6210</v>
      </c>
      <c r="G28" s="64">
        <v>1521</v>
      </c>
      <c r="H28" s="64">
        <v>1646</v>
      </c>
      <c r="I28" s="64"/>
      <c r="J28" s="64"/>
      <c r="K28" s="64"/>
      <c r="L28" s="64"/>
      <c r="M28" s="64"/>
      <c r="N28" s="64"/>
      <c r="O28" s="64"/>
      <c r="P28" s="64"/>
      <c r="Q28" s="56">
        <v>25106</v>
      </c>
      <c r="R28" s="56">
        <v>6269</v>
      </c>
      <c r="S28" s="56">
        <v>2061</v>
      </c>
      <c r="T28" s="90">
        <f t="shared" si="3"/>
        <v>2061</v>
      </c>
      <c r="U28" s="56">
        <v>467</v>
      </c>
      <c r="V28" s="56">
        <v>963</v>
      </c>
      <c r="W28" s="56">
        <v>631</v>
      </c>
      <c r="X28" s="56">
        <f t="shared" si="0"/>
        <v>7611.3</v>
      </c>
      <c r="Y28" s="56">
        <f t="shared" si="1"/>
        <v>7602.5</v>
      </c>
      <c r="Z28" s="56">
        <v>5534</v>
      </c>
      <c r="AA28" s="56">
        <v>5534</v>
      </c>
      <c r="AB28" s="56">
        <v>800</v>
      </c>
      <c r="AC28" s="56">
        <v>829</v>
      </c>
      <c r="AD28" s="56">
        <v>7.8</v>
      </c>
      <c r="AE28" s="56">
        <v>7.5</v>
      </c>
      <c r="AF28" s="56">
        <v>8.5</v>
      </c>
      <c r="AG28" s="56"/>
      <c r="AH28" s="56">
        <v>15528</v>
      </c>
      <c r="AI28" s="56">
        <v>15633</v>
      </c>
      <c r="AJ28" s="56">
        <v>8</v>
      </c>
      <c r="AK28" s="56">
        <v>1000</v>
      </c>
      <c r="AL28" s="56">
        <v>1000.6</v>
      </c>
      <c r="AM28" s="56">
        <v>702</v>
      </c>
      <c r="AN28" s="56">
        <f>SUM(AO28:AU28)</f>
        <v>702.69999999999993</v>
      </c>
      <c r="AO28" s="56">
        <v>216</v>
      </c>
      <c r="AP28" s="56">
        <v>42</v>
      </c>
      <c r="AQ28" s="56">
        <v>48.3</v>
      </c>
      <c r="AR28" s="56">
        <v>135</v>
      </c>
      <c r="AS28" s="56">
        <v>186</v>
      </c>
      <c r="AT28" s="56">
        <v>28</v>
      </c>
      <c r="AU28" s="56">
        <v>47.4</v>
      </c>
      <c r="AV28" s="56">
        <f>SUM(AW28:AY28)</f>
        <v>3</v>
      </c>
      <c r="AW28" s="56">
        <v>2</v>
      </c>
      <c r="AX28" s="56">
        <v>1</v>
      </c>
      <c r="AY28" s="56"/>
      <c r="AZ28" s="56"/>
      <c r="BA28" s="56">
        <v>270</v>
      </c>
      <c r="BB28" s="56">
        <v>8000</v>
      </c>
      <c r="BC28" s="56">
        <v>8715</v>
      </c>
      <c r="BD28" s="56">
        <v>263</v>
      </c>
      <c r="BE28" s="56"/>
      <c r="BF28" s="65">
        <v>334</v>
      </c>
      <c r="BG28" s="56"/>
      <c r="BH28" s="56"/>
      <c r="BI28" s="56">
        <v>126</v>
      </c>
      <c r="BJ28" s="56"/>
      <c r="BK28" s="56"/>
      <c r="BL28" s="56">
        <v>147</v>
      </c>
      <c r="BM28" s="56">
        <v>67</v>
      </c>
      <c r="BN28" s="56">
        <v>80</v>
      </c>
      <c r="BO28" s="56"/>
      <c r="BP28" s="56"/>
      <c r="BQ28" s="56">
        <v>78</v>
      </c>
      <c r="BR28" s="56"/>
      <c r="BS28" s="56"/>
    </row>
    <row r="29" spans="1:74" s="66" customFormat="1" ht="18.95" customHeight="1" x14ac:dyDescent="0.2">
      <c r="A29" s="67" t="s">
        <v>52</v>
      </c>
      <c r="B29" s="62">
        <v>25.753262158956101</v>
      </c>
      <c r="C29" s="62">
        <f>D29/H29*100</f>
        <v>27.859108420473305</v>
      </c>
      <c r="D29" s="63">
        <v>506.2</v>
      </c>
      <c r="E29" s="63">
        <v>506.2</v>
      </c>
      <c r="F29" s="63">
        <v>8910.6</v>
      </c>
      <c r="G29" s="64">
        <v>1806</v>
      </c>
      <c r="H29" s="64">
        <v>1817</v>
      </c>
      <c r="I29" s="64"/>
      <c r="J29" s="64"/>
      <c r="K29" s="64"/>
      <c r="L29" s="64"/>
      <c r="M29" s="56">
        <v>38858</v>
      </c>
      <c r="N29" s="56">
        <v>191</v>
      </c>
      <c r="O29" s="56">
        <v>1197</v>
      </c>
      <c r="P29" s="64"/>
      <c r="Q29" s="56">
        <v>29360</v>
      </c>
      <c r="R29" s="56">
        <v>7413.4</v>
      </c>
      <c r="S29" s="56">
        <v>980</v>
      </c>
      <c r="T29" s="90">
        <f t="shared" si="3"/>
        <v>980</v>
      </c>
      <c r="U29" s="56">
        <v>205</v>
      </c>
      <c r="V29" s="56">
        <v>757</v>
      </c>
      <c r="W29" s="56">
        <v>18</v>
      </c>
      <c r="X29" s="56">
        <f t="shared" si="0"/>
        <v>10632</v>
      </c>
      <c r="Y29" s="56">
        <f t="shared" si="1"/>
        <v>11464</v>
      </c>
      <c r="Z29" s="56">
        <v>8364</v>
      </c>
      <c r="AA29" s="56">
        <v>9155</v>
      </c>
      <c r="AB29" s="56">
        <v>1000</v>
      </c>
      <c r="AC29" s="56">
        <v>1000</v>
      </c>
      <c r="AD29" s="56">
        <v>788</v>
      </c>
      <c r="AE29" s="56">
        <v>1329</v>
      </c>
      <c r="AF29" s="56">
        <v>500</v>
      </c>
      <c r="AG29" s="56"/>
      <c r="AH29" s="56">
        <v>37076</v>
      </c>
      <c r="AI29" s="56">
        <v>31492</v>
      </c>
      <c r="AJ29" s="56">
        <v>200</v>
      </c>
      <c r="AK29" s="56">
        <v>8</v>
      </c>
      <c r="AL29" s="56">
        <v>8</v>
      </c>
      <c r="AM29" s="56">
        <v>50</v>
      </c>
      <c r="AN29" s="56">
        <f>SUM(AO29:AU29)</f>
        <v>55</v>
      </c>
      <c r="AO29" s="56"/>
      <c r="AP29" s="56"/>
      <c r="AQ29" s="56"/>
      <c r="AR29" s="56">
        <v>20</v>
      </c>
      <c r="AS29" s="56"/>
      <c r="AT29" s="56">
        <v>35</v>
      </c>
      <c r="AU29" s="56"/>
      <c r="AV29" s="56"/>
      <c r="AW29" s="56"/>
      <c r="AX29" s="56"/>
      <c r="AY29" s="56"/>
      <c r="AZ29" s="56"/>
      <c r="BA29" s="56"/>
      <c r="BB29" s="56"/>
      <c r="BC29" s="56">
        <v>22325</v>
      </c>
      <c r="BD29" s="56">
        <v>400</v>
      </c>
      <c r="BE29" s="56"/>
      <c r="BF29" s="65">
        <v>185</v>
      </c>
      <c r="BG29" s="56"/>
      <c r="BH29" s="56"/>
      <c r="BI29" s="56">
        <v>99</v>
      </c>
      <c r="BJ29" s="56"/>
      <c r="BK29" s="56"/>
      <c r="BL29" s="56">
        <v>64</v>
      </c>
      <c r="BM29" s="56">
        <v>64</v>
      </c>
      <c r="BN29" s="56">
        <v>0</v>
      </c>
      <c r="BO29" s="56"/>
      <c r="BP29" s="56"/>
      <c r="BQ29" s="56">
        <v>62</v>
      </c>
      <c r="BR29" s="56"/>
      <c r="BS29" s="56"/>
    </row>
    <row r="30" spans="1:74" s="66" customFormat="1" ht="18.95" customHeight="1" x14ac:dyDescent="0.2">
      <c r="A30" s="67" t="s">
        <v>53</v>
      </c>
      <c r="B30" s="62">
        <v>4.0259740259740298</v>
      </c>
      <c r="C30" s="62">
        <f>D30/H30*100</f>
        <v>9.4805194805194812</v>
      </c>
      <c r="D30" s="63">
        <v>7.3</v>
      </c>
      <c r="E30" s="63">
        <v>7</v>
      </c>
      <c r="F30" s="63">
        <v>139.68</v>
      </c>
      <c r="G30" s="64">
        <v>77</v>
      </c>
      <c r="H30" s="64">
        <v>77</v>
      </c>
      <c r="I30" s="64"/>
      <c r="J30" s="64"/>
      <c r="K30" s="64"/>
      <c r="L30" s="64"/>
      <c r="M30" s="64"/>
      <c r="N30" s="64"/>
      <c r="O30" s="64"/>
      <c r="P30" s="64"/>
      <c r="Q30" s="56"/>
      <c r="R30" s="56"/>
      <c r="S30" s="56"/>
      <c r="T30" s="90"/>
      <c r="U30" s="64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65">
        <v>10</v>
      </c>
      <c r="BG30" s="56"/>
      <c r="BH30" s="56"/>
      <c r="BI30" s="56">
        <v>8</v>
      </c>
      <c r="BJ30" s="56"/>
      <c r="BK30" s="56"/>
      <c r="BL30" s="56">
        <v>4</v>
      </c>
      <c r="BM30" s="56">
        <v>0</v>
      </c>
      <c r="BN30" s="56">
        <v>4</v>
      </c>
      <c r="BO30" s="56"/>
      <c r="BP30" s="56"/>
      <c r="BQ30" s="56">
        <v>5</v>
      </c>
      <c r="BR30" s="56"/>
      <c r="BS30" s="56"/>
    </row>
    <row r="31" spans="1:74" s="66" customFormat="1" ht="18.95" customHeight="1" x14ac:dyDescent="0.2">
      <c r="A31" s="67" t="s">
        <v>54</v>
      </c>
      <c r="B31" s="62">
        <v>12.4040066777963</v>
      </c>
      <c r="C31" s="62">
        <f>D31/H31*100</f>
        <v>12.048824593128389</v>
      </c>
      <c r="D31" s="63">
        <v>66.63</v>
      </c>
      <c r="E31" s="63">
        <v>64.72</v>
      </c>
      <c r="F31" s="63">
        <v>1203.8</v>
      </c>
      <c r="G31" s="64">
        <v>581</v>
      </c>
      <c r="H31" s="64">
        <v>553</v>
      </c>
      <c r="I31" s="64"/>
      <c r="J31" s="64"/>
      <c r="K31" s="64"/>
      <c r="L31" s="64"/>
      <c r="M31" s="64"/>
      <c r="N31" s="64"/>
      <c r="O31" s="64"/>
      <c r="P31" s="64"/>
      <c r="Q31" s="56">
        <v>21800</v>
      </c>
      <c r="R31" s="56">
        <v>4380</v>
      </c>
      <c r="S31" s="56">
        <v>4935</v>
      </c>
      <c r="T31" s="90">
        <f>W31+U31+V31</f>
        <v>5149</v>
      </c>
      <c r="U31" s="56">
        <v>1580</v>
      </c>
      <c r="V31" s="56">
        <v>3274</v>
      </c>
      <c r="W31" s="56">
        <v>295</v>
      </c>
      <c r="X31" s="56">
        <f t="shared" si="0"/>
        <v>16555.599999999999</v>
      </c>
      <c r="Y31" s="56">
        <f t="shared" si="1"/>
        <v>16558.599999999999</v>
      </c>
      <c r="Z31" s="56">
        <v>8254</v>
      </c>
      <c r="AA31" s="56">
        <v>7769</v>
      </c>
      <c r="AB31" s="56">
        <v>100</v>
      </c>
      <c r="AC31" s="56">
        <v>100</v>
      </c>
      <c r="AD31" s="56">
        <v>3366.6</v>
      </c>
      <c r="AE31" s="56">
        <v>3640.6</v>
      </c>
      <c r="AF31" s="56"/>
      <c r="AG31" s="56"/>
      <c r="AH31" s="56">
        <v>36062</v>
      </c>
      <c r="AI31" s="56">
        <v>40073</v>
      </c>
      <c r="AJ31" s="56">
        <v>325</v>
      </c>
      <c r="AK31" s="56">
        <v>7</v>
      </c>
      <c r="AL31" s="56">
        <v>82</v>
      </c>
      <c r="AM31" s="56">
        <v>7</v>
      </c>
      <c r="AN31" s="56">
        <f>SUM(AO31:AU31)</f>
        <v>36.5</v>
      </c>
      <c r="AO31" s="56">
        <v>32</v>
      </c>
      <c r="AP31" s="56">
        <v>1</v>
      </c>
      <c r="AQ31" s="56"/>
      <c r="AR31" s="56">
        <v>2</v>
      </c>
      <c r="AS31" s="56">
        <v>1</v>
      </c>
      <c r="AT31" s="56">
        <v>0.5</v>
      </c>
      <c r="AU31" s="56"/>
      <c r="AV31" s="56"/>
      <c r="AW31" s="56"/>
      <c r="AX31" s="56"/>
      <c r="AY31" s="56"/>
      <c r="AZ31" s="56">
        <v>1</v>
      </c>
      <c r="BA31" s="56"/>
      <c r="BB31" s="56"/>
      <c r="BC31" s="56">
        <v>1000</v>
      </c>
      <c r="BD31" s="56"/>
      <c r="BE31" s="56"/>
      <c r="BF31" s="65">
        <v>373</v>
      </c>
      <c r="BG31" s="56"/>
      <c r="BH31" s="56"/>
      <c r="BI31" s="56">
        <v>137</v>
      </c>
      <c r="BJ31" s="56"/>
      <c r="BK31" s="56"/>
      <c r="BL31" s="56">
        <v>92</v>
      </c>
      <c r="BM31" s="56">
        <v>54</v>
      </c>
      <c r="BN31" s="56">
        <v>40</v>
      </c>
      <c r="BO31" s="56"/>
      <c r="BP31" s="56"/>
      <c r="BQ31" s="56">
        <v>142</v>
      </c>
      <c r="BR31" s="56"/>
      <c r="BS31" s="56"/>
    </row>
    <row r="32" spans="1:74" s="66" customFormat="1" ht="18" customHeight="1" x14ac:dyDescent="0.2">
      <c r="A32" s="67" t="s">
        <v>55</v>
      </c>
      <c r="B32" s="62"/>
      <c r="C32" s="62"/>
      <c r="D32" s="63"/>
      <c r="E32" s="63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6">
        <v>9844</v>
      </c>
      <c r="R32" s="56">
        <v>1292</v>
      </c>
      <c r="S32" s="56">
        <v>3995</v>
      </c>
      <c r="T32" s="90">
        <f>W32+U32+V32</f>
        <v>4040</v>
      </c>
      <c r="U32" s="56">
        <v>1247.5</v>
      </c>
      <c r="V32" s="56">
        <v>2209</v>
      </c>
      <c r="W32" s="56">
        <v>583.5</v>
      </c>
      <c r="X32" s="56">
        <f t="shared" si="0"/>
        <v>6891</v>
      </c>
      <c r="Y32" s="56">
        <f t="shared" si="1"/>
        <v>6874</v>
      </c>
      <c r="Z32" s="56">
        <v>1870</v>
      </c>
      <c r="AA32" s="56">
        <v>1857</v>
      </c>
      <c r="AB32" s="56"/>
      <c r="AC32" s="56"/>
      <c r="AD32" s="56">
        <v>1026</v>
      </c>
      <c r="AE32" s="56">
        <v>977</v>
      </c>
      <c r="AF32" s="56"/>
      <c r="AG32" s="56"/>
      <c r="AH32" s="56">
        <v>20179.2</v>
      </c>
      <c r="AI32" s="56">
        <v>15800</v>
      </c>
      <c r="AJ32" s="56">
        <v>100</v>
      </c>
      <c r="AK32" s="56"/>
      <c r="AL32" s="56"/>
      <c r="AM32" s="56">
        <v>1</v>
      </c>
      <c r="AN32" s="56">
        <f>SUM(AO32:AU32)</f>
        <v>1</v>
      </c>
      <c r="AO32" s="56"/>
      <c r="AP32" s="56"/>
      <c r="AQ32" s="56"/>
      <c r="AR32" s="56"/>
      <c r="AS32" s="56"/>
      <c r="AT32" s="56">
        <v>0.2</v>
      </c>
      <c r="AU32" s="56">
        <v>0.8</v>
      </c>
      <c r="AV32" s="56"/>
      <c r="AW32" s="56"/>
      <c r="AX32" s="56"/>
      <c r="AY32" s="56"/>
      <c r="AZ32" s="56">
        <v>25</v>
      </c>
      <c r="BA32" s="56"/>
      <c r="BB32" s="56"/>
      <c r="BC32" s="56">
        <v>13230</v>
      </c>
      <c r="BD32" s="56"/>
      <c r="BE32" s="56"/>
      <c r="BF32" s="65">
        <v>150</v>
      </c>
      <c r="BG32" s="56"/>
      <c r="BH32" s="56"/>
      <c r="BI32" s="56">
        <v>67</v>
      </c>
      <c r="BJ32" s="56"/>
      <c r="BK32" s="56"/>
      <c r="BL32" s="56">
        <v>45</v>
      </c>
      <c r="BM32" s="56">
        <v>37</v>
      </c>
      <c r="BN32" s="56">
        <v>8</v>
      </c>
      <c r="BO32" s="56"/>
      <c r="BP32" s="56"/>
      <c r="BQ32" s="56">
        <v>58</v>
      </c>
      <c r="BR32" s="56"/>
      <c r="BS32" s="56"/>
    </row>
    <row r="33" spans="1:71" s="66" customFormat="1" ht="18.95" customHeight="1" x14ac:dyDescent="0.2">
      <c r="A33" s="67" t="s">
        <v>56</v>
      </c>
      <c r="B33" s="62">
        <v>4.9238095238095196</v>
      </c>
      <c r="C33" s="62">
        <f>D33/H33*100</f>
        <v>11.09452736318408</v>
      </c>
      <c r="D33" s="63">
        <v>22.3</v>
      </c>
      <c r="E33" s="63">
        <v>17.600000000000001</v>
      </c>
      <c r="F33" s="63">
        <v>356.8</v>
      </c>
      <c r="G33" s="64">
        <v>206</v>
      </c>
      <c r="H33" s="64">
        <v>201</v>
      </c>
      <c r="I33" s="64"/>
      <c r="J33" s="64"/>
      <c r="K33" s="64"/>
      <c r="L33" s="64"/>
      <c r="M33" s="64"/>
      <c r="N33" s="64"/>
      <c r="O33" s="64"/>
      <c r="P33" s="64"/>
      <c r="Q33" s="56">
        <v>5492</v>
      </c>
      <c r="R33" s="56">
        <v>585.29999999999995</v>
      </c>
      <c r="S33" s="56">
        <v>1057.51</v>
      </c>
      <c r="T33" s="90">
        <f>W33+U33+V33</f>
        <v>1204</v>
      </c>
      <c r="U33" s="56">
        <v>322</v>
      </c>
      <c r="V33" s="56">
        <v>307</v>
      </c>
      <c r="W33" s="56">
        <v>575</v>
      </c>
      <c r="X33" s="56">
        <f t="shared" si="0"/>
        <v>1057.51</v>
      </c>
      <c r="Y33" s="56">
        <f t="shared" si="1"/>
        <v>1204</v>
      </c>
      <c r="Z33" s="56"/>
      <c r="AA33" s="56"/>
      <c r="AB33" s="56">
        <v>379.23</v>
      </c>
      <c r="AC33" s="56">
        <v>389.23</v>
      </c>
      <c r="AD33" s="56"/>
      <c r="AE33" s="56"/>
      <c r="AF33" s="56"/>
      <c r="AG33" s="56"/>
      <c r="AH33" s="56">
        <v>5052.62</v>
      </c>
      <c r="AI33" s="56">
        <v>4781</v>
      </c>
      <c r="AJ33" s="56">
        <v>129</v>
      </c>
      <c r="AK33" s="56">
        <v>20</v>
      </c>
      <c r="AL33" s="56">
        <v>25</v>
      </c>
      <c r="AM33" s="56">
        <v>3</v>
      </c>
      <c r="AN33" s="56">
        <f>SUM(AO33:AU33)</f>
        <v>3</v>
      </c>
      <c r="AO33" s="56"/>
      <c r="AP33" s="56">
        <v>3</v>
      </c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65">
        <v>47</v>
      </c>
      <c r="BG33" s="56"/>
      <c r="BH33" s="56"/>
      <c r="BI33" s="56">
        <v>28</v>
      </c>
      <c r="BJ33" s="56"/>
      <c r="BK33" s="56"/>
      <c r="BL33" s="56">
        <v>11</v>
      </c>
      <c r="BM33" s="56">
        <v>4</v>
      </c>
      <c r="BN33" s="56">
        <v>7</v>
      </c>
      <c r="BO33" s="56"/>
      <c r="BP33" s="56"/>
      <c r="BQ33" s="56">
        <v>17</v>
      </c>
      <c r="BR33" s="56"/>
      <c r="BS33" s="56"/>
    </row>
    <row r="34" spans="1:71" s="66" customFormat="1" ht="18.95" customHeight="1" x14ac:dyDescent="0.2">
      <c r="A34" s="67" t="s">
        <v>57</v>
      </c>
      <c r="B34" s="62"/>
      <c r="C34" s="62"/>
      <c r="D34" s="63"/>
      <c r="E34" s="63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56">
        <v>16</v>
      </c>
      <c r="R34" s="56">
        <v>2</v>
      </c>
      <c r="S34" s="56">
        <v>76</v>
      </c>
      <c r="T34" s="90">
        <f>W34+U34+V34</f>
        <v>64</v>
      </c>
      <c r="U34" s="64"/>
      <c r="V34" s="56">
        <v>64</v>
      </c>
      <c r="W34" s="56"/>
      <c r="X34" s="56">
        <f t="shared" si="0"/>
        <v>76</v>
      </c>
      <c r="Y34" s="56">
        <f t="shared" si="1"/>
        <v>64</v>
      </c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>
        <v>84</v>
      </c>
      <c r="AL34" s="56">
        <v>70</v>
      </c>
      <c r="AM34" s="56">
        <v>20</v>
      </c>
      <c r="AN34" s="56">
        <f>SUM(AO34:AU34)</f>
        <v>9</v>
      </c>
      <c r="AO34" s="56">
        <v>0.5</v>
      </c>
      <c r="AP34" s="56">
        <v>3</v>
      </c>
      <c r="AQ34" s="56">
        <v>0.5</v>
      </c>
      <c r="AR34" s="56">
        <v>1</v>
      </c>
      <c r="AS34" s="56">
        <v>4</v>
      </c>
      <c r="AT34" s="56"/>
      <c r="AU34" s="56"/>
      <c r="AV34" s="56"/>
      <c r="AW34" s="56"/>
      <c r="AX34" s="56"/>
      <c r="AY34" s="56"/>
      <c r="AZ34" s="56">
        <v>17</v>
      </c>
      <c r="BA34" s="56"/>
      <c r="BB34" s="56"/>
      <c r="BC34" s="56"/>
      <c r="BD34" s="56"/>
      <c r="BE34" s="56"/>
      <c r="BF34" s="65">
        <v>33</v>
      </c>
      <c r="BG34" s="56"/>
      <c r="BH34" s="56"/>
      <c r="BI34" s="56">
        <v>18</v>
      </c>
      <c r="BJ34" s="56"/>
      <c r="BK34" s="56"/>
      <c r="BL34" s="56">
        <v>17</v>
      </c>
      <c r="BM34" s="56">
        <v>5</v>
      </c>
      <c r="BN34" s="56">
        <v>12</v>
      </c>
      <c r="BO34" s="56"/>
      <c r="BP34" s="56"/>
      <c r="BQ34" s="56">
        <v>5</v>
      </c>
      <c r="BR34" s="56"/>
      <c r="BS34" s="56"/>
    </row>
    <row r="35" spans="1:71" s="66" customFormat="1" ht="18.75" customHeight="1" x14ac:dyDescent="0.2">
      <c r="A35" s="67" t="s">
        <v>58</v>
      </c>
      <c r="B35" s="62"/>
      <c r="C35" s="62"/>
      <c r="D35" s="63"/>
      <c r="E35" s="63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56">
        <v>796</v>
      </c>
      <c r="R35" s="56">
        <v>64</v>
      </c>
      <c r="S35" s="56">
        <v>622</v>
      </c>
      <c r="T35" s="90">
        <f>W35+U35+V35</f>
        <v>642</v>
      </c>
      <c r="U35" s="56">
        <v>165</v>
      </c>
      <c r="V35" s="56">
        <v>360</v>
      </c>
      <c r="W35" s="56">
        <v>117</v>
      </c>
      <c r="X35" s="56">
        <f t="shared" si="0"/>
        <v>622</v>
      </c>
      <c r="Y35" s="56">
        <f t="shared" si="1"/>
        <v>642</v>
      </c>
      <c r="Z35" s="56"/>
      <c r="AA35" s="56"/>
      <c r="AB35" s="56"/>
      <c r="AC35" s="56"/>
      <c r="AD35" s="56"/>
      <c r="AE35" s="56"/>
      <c r="AF35" s="56"/>
      <c r="AG35" s="56"/>
      <c r="AH35" s="56">
        <v>4386</v>
      </c>
      <c r="AI35" s="56">
        <v>1361</v>
      </c>
      <c r="AJ35" s="56">
        <v>64</v>
      </c>
      <c r="AK35" s="56"/>
      <c r="AL35" s="56"/>
      <c r="AM35" s="56">
        <v>29</v>
      </c>
      <c r="AN35" s="56">
        <f>SUM(AO35:AU35)</f>
        <v>42</v>
      </c>
      <c r="AO35" s="56">
        <v>5</v>
      </c>
      <c r="AP35" s="56">
        <v>30</v>
      </c>
      <c r="AQ35" s="56">
        <v>3</v>
      </c>
      <c r="AR35" s="56"/>
      <c r="AS35" s="56"/>
      <c r="AT35" s="56"/>
      <c r="AU35" s="56">
        <v>4</v>
      </c>
      <c r="AV35" s="56"/>
      <c r="AW35" s="56"/>
      <c r="AX35" s="56"/>
      <c r="AY35" s="56"/>
      <c r="AZ35" s="56">
        <v>33</v>
      </c>
      <c r="BA35" s="56"/>
      <c r="BB35" s="56"/>
      <c r="BC35" s="56"/>
      <c r="BD35" s="56"/>
      <c r="BE35" s="56"/>
      <c r="BF35" s="65">
        <v>60</v>
      </c>
      <c r="BG35" s="56"/>
      <c r="BH35" s="56"/>
      <c r="BI35" s="56">
        <v>35</v>
      </c>
      <c r="BJ35" s="56"/>
      <c r="BK35" s="56"/>
      <c r="BL35" s="56">
        <v>27</v>
      </c>
      <c r="BM35" s="56">
        <v>25</v>
      </c>
      <c r="BN35" s="56">
        <v>2</v>
      </c>
      <c r="BO35" s="56"/>
      <c r="BP35" s="56"/>
      <c r="BQ35" s="56">
        <v>19</v>
      </c>
      <c r="BR35" s="56"/>
      <c r="BS35" s="56"/>
    </row>
    <row r="36" spans="1:71" s="86" customFormat="1" ht="18.95" customHeight="1" x14ac:dyDescent="0.2">
      <c r="A36" s="81" t="s">
        <v>59</v>
      </c>
      <c r="B36" s="80"/>
      <c r="C36" s="80"/>
      <c r="D36" s="82"/>
      <c r="E36" s="82"/>
      <c r="F36" s="82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4"/>
      <c r="S36" s="84"/>
      <c r="T36" s="91"/>
      <c r="U36" s="83"/>
      <c r="V36" s="84"/>
      <c r="W36" s="84"/>
      <c r="X36" s="84"/>
      <c r="Y36" s="84"/>
      <c r="Z36" s="84"/>
      <c r="AA36" s="84"/>
      <c r="AB36" s="84"/>
      <c r="AC36" s="84"/>
      <c r="AD36" s="56"/>
      <c r="AE36" s="56"/>
      <c r="AF36" s="56"/>
      <c r="AG36" s="56"/>
      <c r="AH36" s="56"/>
      <c r="AI36" s="56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5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</row>
    <row r="37" spans="1:71" s="15" customFormat="1" ht="18.95" customHeight="1" x14ac:dyDescent="0.2">
      <c r="A37" s="16" t="s">
        <v>60</v>
      </c>
      <c r="B37" s="11"/>
      <c r="C37" s="11"/>
      <c r="D37" s="12"/>
      <c r="E37" s="12"/>
      <c r="F37" s="8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3"/>
      <c r="U37" s="13"/>
      <c r="V37" s="13"/>
      <c r="W37" s="14"/>
      <c r="X37" s="14"/>
      <c r="Y37" s="14"/>
      <c r="Z37" s="14"/>
      <c r="AA37" s="14"/>
      <c r="AB37" s="14"/>
      <c r="AC37" s="14"/>
      <c r="AD37" s="56"/>
      <c r="AE37" s="56"/>
      <c r="AF37" s="56"/>
      <c r="AG37" s="56"/>
      <c r="AH37" s="56"/>
      <c r="AI37" s="56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41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ht="17.25" customHeight="1" x14ac:dyDescent="0.2">
      <c r="A38" s="17" t="s">
        <v>61</v>
      </c>
      <c r="B38" s="18"/>
      <c r="C38" s="19">
        <f>D38/H38*100</f>
        <v>19.993006993006993</v>
      </c>
      <c r="D38" s="20">
        <f>SUM(D9:D37)</f>
        <v>1200.78</v>
      </c>
      <c r="E38" s="20">
        <f>SUM(E9:E37)</f>
        <v>1168.48</v>
      </c>
      <c r="F38" s="20">
        <f>SUM(F9:F37)</f>
        <v>21182.79</v>
      </c>
      <c r="G38" s="21">
        <f t="shared" ref="G38:R38" si="4">SUM(G9:G36)</f>
        <v>5996</v>
      </c>
      <c r="H38" s="21">
        <f t="shared" si="4"/>
        <v>6006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21">
        <f>SUM(N9:N36)</f>
        <v>191</v>
      </c>
      <c r="O38" s="21">
        <f>SUM(O9:O36)</f>
        <v>1197</v>
      </c>
      <c r="P38" s="93">
        <v>0</v>
      </c>
      <c r="Q38" s="21">
        <f t="shared" si="4"/>
        <v>218289.2</v>
      </c>
      <c r="R38" s="21">
        <f t="shared" si="4"/>
        <v>42775.9</v>
      </c>
      <c r="S38" s="21">
        <f t="shared" ref="S38:W38" si="5">SUM(S9:S36)</f>
        <v>30706.51</v>
      </c>
      <c r="T38" s="21">
        <f t="shared" si="5"/>
        <v>32127.4</v>
      </c>
      <c r="U38" s="21">
        <f t="shared" si="5"/>
        <v>10150.799999999999</v>
      </c>
      <c r="V38" s="21">
        <f t="shared" si="5"/>
        <v>16390.099999999999</v>
      </c>
      <c r="W38" s="21">
        <f t="shared" si="5"/>
        <v>5586.5</v>
      </c>
      <c r="X38" s="90">
        <f>SUM(X9:X36)</f>
        <v>105560.11</v>
      </c>
      <c r="Y38" s="21">
        <f>SUM(Y9:Y36)</f>
        <v>108854.5</v>
      </c>
      <c r="Z38" s="21">
        <f>SUM(Z9:Z36)</f>
        <v>66626.7</v>
      </c>
      <c r="AA38" s="21">
        <f>SUM(AA9:AA36)</f>
        <v>68888</v>
      </c>
      <c r="AB38" s="21">
        <f>SUM(AB9:AB36)</f>
        <v>3277.23</v>
      </c>
      <c r="AC38" s="21">
        <f>SUM(AC9:AC37)</f>
        <v>3518.93</v>
      </c>
      <c r="AD38" s="57">
        <f>SUM(AD9:AD36)</f>
        <v>7448.4</v>
      </c>
      <c r="AE38" s="57">
        <f t="shared" ref="AE38" si="6">SUM(AE10:AE37)</f>
        <v>7839.1</v>
      </c>
      <c r="AF38" s="57">
        <f>SUM(AF9:AF36)</f>
        <v>778.5</v>
      </c>
      <c r="AG38" s="57"/>
      <c r="AH38" s="57">
        <f>SUM(AH9:AH36)</f>
        <v>289895.12</v>
      </c>
      <c r="AI38" s="57">
        <f>SUM(AI9:AI36)</f>
        <v>239613.7</v>
      </c>
      <c r="AJ38" s="21">
        <f>SUM(AJ9:AJ36)</f>
        <v>1744</v>
      </c>
      <c r="AK38" s="21">
        <f>SUM(AK9:AK36)</f>
        <v>3301.5</v>
      </c>
      <c r="AL38" s="21">
        <f>SUM(AL9:AL37)</f>
        <v>3676.6</v>
      </c>
      <c r="AM38" s="21">
        <f t="shared" ref="AM38:AU38" si="7">SUM(AM9:AM36)</f>
        <v>2027.5</v>
      </c>
      <c r="AN38" s="21">
        <f t="shared" si="7"/>
        <v>2088.3000000000002</v>
      </c>
      <c r="AO38" s="21">
        <f t="shared" si="7"/>
        <v>441</v>
      </c>
      <c r="AP38" s="21">
        <f t="shared" si="7"/>
        <v>173.6</v>
      </c>
      <c r="AQ38" s="21">
        <f t="shared" si="7"/>
        <v>82.399999999999991</v>
      </c>
      <c r="AR38" s="21">
        <f t="shared" si="7"/>
        <v>430.7</v>
      </c>
      <c r="AS38" s="21">
        <f t="shared" si="7"/>
        <v>471.2</v>
      </c>
      <c r="AT38" s="21">
        <f t="shared" si="7"/>
        <v>299.7</v>
      </c>
      <c r="AU38" s="21">
        <f t="shared" si="7"/>
        <v>189.70000000000002</v>
      </c>
      <c r="AV38" s="21">
        <f t="shared" ref="AV38:BB38" si="8">SUM(AV9:AV36)</f>
        <v>95.300000000000011</v>
      </c>
      <c r="AW38" s="21">
        <f t="shared" si="8"/>
        <v>34</v>
      </c>
      <c r="AX38" s="21">
        <f t="shared" si="8"/>
        <v>39.200000000000003</v>
      </c>
      <c r="AY38" s="21">
        <f t="shared" si="8"/>
        <v>22.1</v>
      </c>
      <c r="AZ38" s="21">
        <f>SUM(AZ9:AZ36)</f>
        <v>194</v>
      </c>
      <c r="BA38" s="21">
        <f t="shared" si="8"/>
        <v>512</v>
      </c>
      <c r="BB38" s="21">
        <f t="shared" si="8"/>
        <v>14840</v>
      </c>
      <c r="BC38" s="21">
        <f>SUM(BC9:BC36)</f>
        <v>119835.1</v>
      </c>
      <c r="BD38" s="21">
        <f>SUM(BD9:BD36)</f>
        <v>1237</v>
      </c>
      <c r="BE38" s="21">
        <f>SUM(BE9:BE36)</f>
        <v>700</v>
      </c>
      <c r="BF38" s="34">
        <f t="shared" ref="BF38:BS38" si="9">SUM(BF9:BF37)</f>
        <v>2927</v>
      </c>
      <c r="BG38" s="21">
        <f t="shared" si="9"/>
        <v>0</v>
      </c>
      <c r="BH38" s="21">
        <f t="shared" si="9"/>
        <v>0</v>
      </c>
      <c r="BI38" s="21">
        <f t="shared" si="9"/>
        <v>1421</v>
      </c>
      <c r="BJ38" s="21">
        <f t="shared" si="9"/>
        <v>0</v>
      </c>
      <c r="BK38" s="21">
        <f t="shared" si="9"/>
        <v>0</v>
      </c>
      <c r="BL38" s="21">
        <f t="shared" si="9"/>
        <v>1177</v>
      </c>
      <c r="BM38" s="21">
        <f t="shared" si="9"/>
        <v>622</v>
      </c>
      <c r="BN38" s="21">
        <f t="shared" si="9"/>
        <v>538</v>
      </c>
      <c r="BO38" s="21">
        <f t="shared" si="9"/>
        <v>0</v>
      </c>
      <c r="BP38" s="21">
        <f t="shared" si="9"/>
        <v>0</v>
      </c>
      <c r="BQ38" s="21">
        <f t="shared" si="9"/>
        <v>1016</v>
      </c>
      <c r="BR38" s="21">
        <f t="shared" si="9"/>
        <v>0</v>
      </c>
      <c r="BS38" s="21">
        <f t="shared" si="9"/>
        <v>0</v>
      </c>
    </row>
    <row r="39" spans="1:71" s="15" customFormat="1" ht="24" customHeight="1" x14ac:dyDescent="0.2">
      <c r="A39" s="39" t="s">
        <v>62</v>
      </c>
      <c r="B39" s="35"/>
      <c r="C39" s="36"/>
      <c r="D39" s="35"/>
      <c r="E39" s="35"/>
      <c r="F39" s="35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2"/>
      <c r="R39" s="22"/>
      <c r="S39" s="22"/>
      <c r="T39" s="22">
        <f>T38/S38</f>
        <v>1.0462732495487115</v>
      </c>
      <c r="U39" s="22"/>
      <c r="V39" s="22"/>
      <c r="W39" s="22"/>
      <c r="X39" s="22"/>
      <c r="Y39" s="22">
        <f>Y38/X38</f>
        <v>1.0312086639545941</v>
      </c>
      <c r="Z39" s="22"/>
      <c r="AA39" s="22">
        <f>AA38/Z38</f>
        <v>1.0339398469382395</v>
      </c>
      <c r="AB39" s="22"/>
      <c r="AC39" s="22">
        <f>AC38/AB38</f>
        <v>1.0737513082694836</v>
      </c>
      <c r="AD39" s="58"/>
      <c r="AE39" s="22">
        <f>AE38/AD38</f>
        <v>1.05245421835562</v>
      </c>
      <c r="AF39" s="22"/>
      <c r="AG39" s="22"/>
      <c r="AH39" s="58"/>
      <c r="AI39" s="22">
        <f>AI38/AH38</f>
        <v>0.82655306512231053</v>
      </c>
      <c r="AJ39" s="22"/>
      <c r="AK39" s="22"/>
      <c r="AL39" s="22">
        <f>AL38/AK38</f>
        <v>1.1136150234741784</v>
      </c>
      <c r="AM39" s="22"/>
      <c r="AN39" s="22">
        <f>AN38/AM38</f>
        <v>1.0299876695437733</v>
      </c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3"/>
      <c r="BE39" s="23"/>
      <c r="BF39" s="42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1:71" s="28" customFormat="1" ht="19.5" customHeight="1" x14ac:dyDescent="0.2">
      <c r="A40" s="24" t="s">
        <v>102</v>
      </c>
      <c r="B40" s="25">
        <v>18.2</v>
      </c>
      <c r="C40" s="26"/>
      <c r="D40" s="26">
        <v>1091.2</v>
      </c>
      <c r="E40" s="26">
        <v>1054.5999999999999</v>
      </c>
      <c r="F40" s="26">
        <v>22084.2</v>
      </c>
      <c r="G40" s="141">
        <v>5996</v>
      </c>
      <c r="H40" s="141"/>
      <c r="I40" s="93">
        <v>0</v>
      </c>
      <c r="J40" s="93">
        <v>100</v>
      </c>
      <c r="K40" s="93">
        <v>100</v>
      </c>
      <c r="L40" s="93">
        <v>0</v>
      </c>
      <c r="M40" s="93">
        <v>0</v>
      </c>
      <c r="N40" s="93">
        <v>647</v>
      </c>
      <c r="O40" s="93">
        <v>4569</v>
      </c>
      <c r="P40" s="93">
        <v>276</v>
      </c>
      <c r="Q40" s="38">
        <v>196609</v>
      </c>
      <c r="R40" s="38">
        <v>32363</v>
      </c>
      <c r="S40" s="38">
        <v>29828</v>
      </c>
      <c r="T40" s="38">
        <v>30417</v>
      </c>
      <c r="U40" s="38">
        <v>9030</v>
      </c>
      <c r="V40" s="38">
        <v>15973</v>
      </c>
      <c r="W40" s="38">
        <v>5414</v>
      </c>
      <c r="X40" s="38">
        <v>95465</v>
      </c>
      <c r="Y40" s="38">
        <v>100412</v>
      </c>
      <c r="Z40" s="38">
        <v>51158</v>
      </c>
      <c r="AA40" s="38">
        <v>56882</v>
      </c>
      <c r="AB40" s="38">
        <v>0</v>
      </c>
      <c r="AC40" s="38">
        <v>2781</v>
      </c>
      <c r="AD40" s="59">
        <v>9681</v>
      </c>
      <c r="AE40" s="59">
        <v>10131</v>
      </c>
      <c r="AF40" s="59">
        <v>1872</v>
      </c>
      <c r="AG40" s="59">
        <v>150</v>
      </c>
      <c r="AH40" s="59">
        <v>293388</v>
      </c>
      <c r="AI40" s="59">
        <v>278408</v>
      </c>
      <c r="AJ40" s="38">
        <v>2009</v>
      </c>
      <c r="AK40" s="38">
        <v>2950</v>
      </c>
      <c r="AL40" s="38">
        <v>3245</v>
      </c>
      <c r="AM40" s="38">
        <v>3180</v>
      </c>
      <c r="AN40" s="38">
        <v>2853</v>
      </c>
      <c r="AO40" s="38"/>
      <c r="AP40" s="38"/>
      <c r="AQ40" s="38"/>
      <c r="AR40" s="38"/>
      <c r="AS40" s="38"/>
      <c r="AT40" s="38"/>
      <c r="AU40" s="38"/>
      <c r="AV40" s="38">
        <v>0</v>
      </c>
      <c r="AW40" s="38"/>
      <c r="AX40" s="38"/>
      <c r="AY40" s="38"/>
      <c r="AZ40" s="38">
        <v>537</v>
      </c>
      <c r="BA40" s="38">
        <v>0</v>
      </c>
      <c r="BB40" s="38">
        <v>0</v>
      </c>
      <c r="BC40" s="38">
        <v>100344</v>
      </c>
      <c r="BD40" s="25">
        <v>1820</v>
      </c>
      <c r="BE40" s="25">
        <v>0</v>
      </c>
      <c r="BF40" s="43">
        <v>2976</v>
      </c>
      <c r="BG40" s="25"/>
      <c r="BH40" s="25"/>
      <c r="BI40" s="25">
        <v>1330</v>
      </c>
      <c r="BJ40" s="27"/>
      <c r="BK40" s="27"/>
      <c r="BL40" s="25">
        <v>1071</v>
      </c>
      <c r="BM40" s="25"/>
      <c r="BN40" s="25"/>
      <c r="BO40" s="27"/>
      <c r="BP40" s="27"/>
      <c r="BQ40" s="25">
        <v>962</v>
      </c>
      <c r="BR40" s="27"/>
      <c r="BS40" s="27"/>
    </row>
    <row r="41" spans="1:71" s="30" customFormat="1" ht="27.75" customHeight="1" x14ac:dyDescent="0.3">
      <c r="A41" s="29"/>
      <c r="B41" s="46" t="s">
        <v>63</v>
      </c>
      <c r="C41" s="46"/>
      <c r="D41" s="46"/>
      <c r="E41" s="46"/>
      <c r="F41" s="46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7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60"/>
      <c r="AE41" s="60"/>
      <c r="AF41" s="60"/>
      <c r="AG41" s="60"/>
      <c r="AH41" s="60"/>
      <c r="AI41" s="60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G41" s="145" t="s">
        <v>64</v>
      </c>
      <c r="BH41" s="145"/>
      <c r="BI41" s="145"/>
    </row>
    <row r="42" spans="1:71" ht="16.5" customHeight="1" x14ac:dyDescent="0.25">
      <c r="A42" s="48"/>
      <c r="B42" s="144"/>
      <c r="C42" s="144"/>
      <c r="D42" s="144"/>
      <c r="E42" s="144"/>
      <c r="F42" s="144"/>
      <c r="G42" s="144"/>
      <c r="H42" s="32"/>
      <c r="I42" s="92"/>
      <c r="J42" s="92"/>
      <c r="K42" s="92"/>
      <c r="L42" s="92"/>
      <c r="M42" s="92"/>
      <c r="N42" s="92"/>
      <c r="O42" s="92"/>
      <c r="P42" s="92"/>
      <c r="Q42" s="32"/>
      <c r="R42" s="32"/>
      <c r="S42" s="87"/>
      <c r="T42" s="87"/>
      <c r="U42" s="87"/>
      <c r="V42" s="87"/>
      <c r="W42" s="87"/>
      <c r="X42" s="87"/>
      <c r="Y42" s="87"/>
      <c r="Z42" s="53"/>
      <c r="AA42" s="53"/>
      <c r="AB42" s="54"/>
      <c r="AC42" s="54"/>
      <c r="AJ42" s="50"/>
      <c r="AK42" s="51"/>
      <c r="AL42" s="49"/>
      <c r="AM42" s="51"/>
      <c r="AN42" s="50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79"/>
      <c r="BA42" s="52"/>
      <c r="BB42" s="52"/>
      <c r="BC42" s="73"/>
      <c r="BD42" s="76"/>
      <c r="BE42" s="45"/>
    </row>
  </sheetData>
  <mergeCells count="92">
    <mergeCell ref="I3:P4"/>
    <mergeCell ref="I5:L5"/>
    <mergeCell ref="M5:P5"/>
    <mergeCell ref="I6:I7"/>
    <mergeCell ref="J6:J7"/>
    <mergeCell ref="K6:K7"/>
    <mergeCell ref="L6:L7"/>
    <mergeCell ref="M6:M7"/>
    <mergeCell ref="N6:O7"/>
    <mergeCell ref="P6:P7"/>
    <mergeCell ref="B42:G42"/>
    <mergeCell ref="BM6:BN6"/>
    <mergeCell ref="BG41:BI41"/>
    <mergeCell ref="E4:E7"/>
    <mergeCell ref="F4:F7"/>
    <mergeCell ref="AE6:AE7"/>
    <mergeCell ref="Z3:AA5"/>
    <mergeCell ref="AF3:AG5"/>
    <mergeCell ref="AF6:AF7"/>
    <mergeCell ref="AG6:AG7"/>
    <mergeCell ref="S3:W5"/>
    <mergeCell ref="S6:S7"/>
    <mergeCell ref="T6:T7"/>
    <mergeCell ref="V6:V7"/>
    <mergeCell ref="W6:W7"/>
    <mergeCell ref="BO6:BO7"/>
    <mergeCell ref="AX6:AX7"/>
    <mergeCell ref="BL3:BP5"/>
    <mergeCell ref="G40:H40"/>
    <mergeCell ref="AB6:AB7"/>
    <mergeCell ref="AC6:AC7"/>
    <mergeCell ref="BP6:BP7"/>
    <mergeCell ref="BF3:BH5"/>
    <mergeCell ref="BH6:BH7"/>
    <mergeCell ref="BI6:BI7"/>
    <mergeCell ref="AK3:AL5"/>
    <mergeCell ref="AK6:AK7"/>
    <mergeCell ref="AL6:AL7"/>
    <mergeCell ref="AB3:AC5"/>
    <mergeCell ref="Q3:R7"/>
    <mergeCell ref="BG6:BG7"/>
    <mergeCell ref="B4:C4"/>
    <mergeCell ref="D4:D7"/>
    <mergeCell ref="H6:H7"/>
    <mergeCell ref="AM3:AU5"/>
    <mergeCell ref="C5:C7"/>
    <mergeCell ref="G6:G7"/>
    <mergeCell ref="Z6:Z7"/>
    <mergeCell ref="AA6:AA7"/>
    <mergeCell ref="AJ3:AJ7"/>
    <mergeCell ref="AO6:AO7"/>
    <mergeCell ref="AP6:AP7"/>
    <mergeCell ref="AQ6:AQ7"/>
    <mergeCell ref="X3:Y5"/>
    <mergeCell ref="X6:X7"/>
    <mergeCell ref="Y6:Y7"/>
    <mergeCell ref="AY6:AY7"/>
    <mergeCell ref="AR6:AR7"/>
    <mergeCell ref="AS6:AS7"/>
    <mergeCell ref="AD3:AE5"/>
    <mergeCell ref="AD6:AD7"/>
    <mergeCell ref="AT6:AT7"/>
    <mergeCell ref="U6:U7"/>
    <mergeCell ref="BQ3:BS5"/>
    <mergeCell ref="BA3:BB7"/>
    <mergeCell ref="BE3:BE7"/>
    <mergeCell ref="AV6:AV7"/>
    <mergeCell ref="AW6:AW7"/>
    <mergeCell ref="BD3:BD7"/>
    <mergeCell ref="AZ3:AZ7"/>
    <mergeCell ref="BJ6:BJ7"/>
    <mergeCell ref="BK6:BK7"/>
    <mergeCell ref="BL6:BL7"/>
    <mergeCell ref="BS6:BS7"/>
    <mergeCell ref="BR6:BR7"/>
    <mergeCell ref="BI3:BK5"/>
    <mergeCell ref="BF6:BF7"/>
    <mergeCell ref="AN6:AN7"/>
    <mergeCell ref="BQ6:BQ7"/>
    <mergeCell ref="A1:R1"/>
    <mergeCell ref="A2:R2"/>
    <mergeCell ref="AH3:AI5"/>
    <mergeCell ref="AH6:AH7"/>
    <mergeCell ref="AI6:AI7"/>
    <mergeCell ref="BC3:BC7"/>
    <mergeCell ref="AM6:AM7"/>
    <mergeCell ref="AU6:AU7"/>
    <mergeCell ref="AV3:AY5"/>
    <mergeCell ref="A3:A8"/>
    <mergeCell ref="B3:F3"/>
    <mergeCell ref="G3:H5"/>
    <mergeCell ref="B5:B7"/>
  </mergeCells>
  <printOptions horizontalCentered="1"/>
  <pageMargins left="0.39370078740157483" right="0.35433070866141736" top="0" bottom="0" header="0.51181102362204722" footer="0.51181102362204722"/>
  <pageSetup paperSize="9" scale="65" firstPageNumber="0" fitToWidth="3" orientation="landscape" r:id="rId1"/>
  <colBreaks count="2" manualBreakCount="2">
    <brk id="18" max="41" man="1"/>
    <brk id="5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2.75" x14ac:dyDescent="0.2"/>
  <cols>
    <col min="1" max="1025" width="9" customWidth="1"/>
  </cols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февраля 2020</vt:lpstr>
      <vt:lpstr>Лист1</vt:lpstr>
      <vt:lpstr>'февраля 2020'!Excel_BuiltIn_Print_Titles</vt:lpstr>
      <vt:lpstr>'февраля 2020'!Заголовки_для_печати</vt:lpstr>
      <vt:lpstr>'февраля 2020'!Область_печати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Martinenko_MV</dc:creator>
  <cp:keywords/>
  <dc:description/>
  <cp:lastModifiedBy>Улейская Любовь Викторовна</cp:lastModifiedBy>
  <cp:revision>1</cp:revision>
  <cp:lastPrinted>2020-06-19T01:04:22Z</cp:lastPrinted>
  <dcterms:created xsi:type="dcterms:W3CDTF">2007-04-28T02:34:35Z</dcterms:created>
  <dcterms:modified xsi:type="dcterms:W3CDTF">2020-06-19T01:33:33Z</dcterms:modified>
  <cp:category/>
  <cp:contentStatus/>
</cp:coreProperties>
</file>