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_VN\Desktop\Сводка\"/>
    </mc:Choice>
  </mc:AlternateContent>
  <bookViews>
    <workbookView xWindow="0" yWindow="0" windowWidth="21570" windowHeight="8160"/>
  </bookViews>
  <sheets>
    <sheet name="август 2020" sheetId="1" r:id="rId1"/>
    <sheet name="Лист1" sheetId="2" r:id="rId2"/>
  </sheets>
  <definedNames>
    <definedName name="Excel_BuiltIn_Print_Titles" localSheetId="0">'август 2020'!$A:$A,'август 2020'!$3:$8</definedName>
    <definedName name="_xlnm.Print_Titles" localSheetId="0">'август 2020'!$A:$A,'август 2020'!$3:$8</definedName>
    <definedName name="_xlnm.Print_Area" localSheetId="0">'август 2020'!$A$1:$CV$42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E27" i="1" l="1"/>
  <c r="CP38" i="1" l="1"/>
  <c r="AH21" i="1"/>
  <c r="AB32" i="1"/>
  <c r="AB31" i="1"/>
  <c r="AB33" i="1"/>
  <c r="AH33" i="1"/>
  <c r="AB15" i="1"/>
  <c r="AB29" i="1"/>
  <c r="AH27" i="1"/>
  <c r="CI20" i="1" l="1"/>
  <c r="AH32" i="1"/>
  <c r="AH31" i="1"/>
  <c r="AB24" i="1"/>
  <c r="AH16" i="1"/>
  <c r="AB28" i="1"/>
  <c r="CO38" i="1" l="1"/>
  <c r="BP33" i="1" l="1"/>
  <c r="BQ33" i="1" s="1"/>
  <c r="BO33" i="1"/>
  <c r="CJ38" i="1"/>
  <c r="AB19" i="1"/>
  <c r="CL38" i="1"/>
  <c r="CK38" i="1"/>
  <c r="CK39" i="1" s="1"/>
  <c r="CM32" i="1"/>
  <c r="CM38" i="1" s="1"/>
  <c r="AH24" i="1"/>
  <c r="W25" i="1"/>
  <c r="W26" i="1"/>
  <c r="W27" i="1"/>
  <c r="V25" i="1"/>
  <c r="V26" i="1"/>
  <c r="V27" i="1"/>
  <c r="AH28" i="1"/>
  <c r="Y27" i="1" l="1"/>
  <c r="CB38" i="1"/>
  <c r="CC38" i="1"/>
  <c r="BX38" i="1"/>
  <c r="BP29" i="1" l="1"/>
  <c r="BP31" i="1"/>
  <c r="BO29" i="1"/>
  <c r="BO31" i="1"/>
  <c r="BQ31" i="1" s="1"/>
  <c r="AH19" i="1"/>
  <c r="BP10" i="1"/>
  <c r="BP11" i="1"/>
  <c r="BP14" i="1"/>
  <c r="BP17" i="1"/>
  <c r="BP18" i="1"/>
  <c r="BP20" i="1"/>
  <c r="BO10" i="1"/>
  <c r="BO11" i="1"/>
  <c r="BO14" i="1"/>
  <c r="BO17" i="1"/>
  <c r="BO18" i="1"/>
  <c r="BO20" i="1"/>
  <c r="AE16" i="1"/>
  <c r="AH29" i="1"/>
  <c r="AH9" i="1"/>
  <c r="AB9" i="1"/>
  <c r="BQ20" i="1" l="1"/>
  <c r="AE33" i="1"/>
  <c r="W16" i="1" l="1"/>
  <c r="W17" i="1"/>
  <c r="W18" i="1"/>
  <c r="V16" i="1"/>
  <c r="V17" i="1"/>
  <c r="V18" i="1"/>
  <c r="AE18" i="1"/>
  <c r="Y16" i="1" l="1"/>
  <c r="Y18" i="1"/>
  <c r="AE10" i="1"/>
  <c r="AE9" i="1"/>
  <c r="AA38" i="1" l="1"/>
  <c r="Z38" i="1"/>
  <c r="AB38" i="1" l="1"/>
  <c r="AG38" i="1"/>
  <c r="AF38" i="1"/>
  <c r="AH38" i="1" l="1"/>
  <c r="AB21" i="1"/>
  <c r="W10" i="1"/>
  <c r="V10" i="1"/>
  <c r="W32" i="1"/>
  <c r="W33" i="1"/>
  <c r="W35" i="1"/>
  <c r="V32" i="1"/>
  <c r="V33" i="1"/>
  <c r="V35" i="1"/>
  <c r="AE35" i="1"/>
  <c r="AH15" i="1"/>
  <c r="W29" i="1"/>
  <c r="V29" i="1"/>
  <c r="AE29" i="1"/>
  <c r="Y33" i="1" l="1"/>
  <c r="Y29" i="1"/>
  <c r="Y32" i="1"/>
  <c r="Y10" i="1"/>
  <c r="Y35" i="1"/>
  <c r="AE32" i="1" l="1"/>
  <c r="W24" i="1" l="1"/>
  <c r="V24" i="1"/>
  <c r="AE24" i="1"/>
  <c r="W31" i="1"/>
  <c r="V31" i="1"/>
  <c r="AE31" i="1"/>
  <c r="Y24" i="1" l="1"/>
  <c r="Y31" i="1"/>
  <c r="BP35" i="1" l="1"/>
  <c r="BO35" i="1"/>
  <c r="BP32" i="1"/>
  <c r="BO32" i="1"/>
  <c r="V21" i="1"/>
  <c r="W28" i="1"/>
  <c r="W21" i="1"/>
  <c r="W19" i="1"/>
  <c r="W15" i="1"/>
  <c r="V28" i="1"/>
  <c r="V19" i="1"/>
  <c r="V15" i="1"/>
  <c r="AE21" i="1"/>
  <c r="AE19" i="1"/>
  <c r="AD38" i="1"/>
  <c r="AC38" i="1"/>
  <c r="AE15" i="1"/>
  <c r="W9" i="1"/>
  <c r="AE28" i="1"/>
  <c r="V9" i="1"/>
  <c r="U38" i="1"/>
  <c r="Y21" i="1" l="1"/>
  <c r="BQ35" i="1"/>
  <c r="Y19" i="1"/>
  <c r="BQ32" i="1"/>
  <c r="Y28" i="1"/>
  <c r="Y9" i="1"/>
  <c r="Y15" i="1"/>
  <c r="W38" i="1"/>
  <c r="V38" i="1"/>
  <c r="V39" i="1" s="1"/>
  <c r="AE38" i="1"/>
  <c r="S38" i="1"/>
  <c r="R38" i="1"/>
  <c r="Y38" i="1" l="1"/>
  <c r="BW38" i="1"/>
  <c r="CA38" i="1"/>
  <c r="BZ38" i="1"/>
  <c r="BY38" i="1"/>
  <c r="CS38" i="1" l="1"/>
  <c r="BP9" i="1" l="1"/>
  <c r="BO9" i="1"/>
  <c r="BQ9" i="1" l="1"/>
  <c r="CI21" i="1"/>
  <c r="L38" i="1"/>
  <c r="CE38" i="1"/>
  <c r="CD38" i="1"/>
  <c r="BV38" i="1"/>
  <c r="BU38" i="1"/>
  <c r="BT38" i="1"/>
  <c r="BS38" i="1"/>
  <c r="BR38" i="1"/>
  <c r="BP21" i="1" l="1"/>
  <c r="BO21" i="1"/>
  <c r="CI28" i="1"/>
  <c r="BP28" i="1"/>
  <c r="BO28" i="1"/>
  <c r="BQ21" i="1" l="1"/>
  <c r="BQ28" i="1"/>
  <c r="CI24" i="1"/>
  <c r="BP24" i="1"/>
  <c r="BO24" i="1"/>
  <c r="BQ24" i="1" l="1"/>
  <c r="CH38" i="1"/>
  <c r="CG38" i="1"/>
  <c r="BP38" i="1"/>
  <c r="BO38" i="1"/>
  <c r="CF38" i="1"/>
  <c r="BN38" i="1"/>
  <c r="BO39" i="1" l="1"/>
  <c r="CG39" i="1"/>
  <c r="CI38" i="1"/>
  <c r="BQ38" i="1"/>
  <c r="K38" i="1"/>
  <c r="J38" i="1"/>
  <c r="AW38" i="1"/>
  <c r="Q38" i="1" l="1"/>
  <c r="S39" i="1" s="1"/>
  <c r="I38" i="1"/>
  <c r="K39" i="1" s="1"/>
  <c r="M38" i="1"/>
  <c r="P38" i="1" l="1"/>
  <c r="BC17" i="1" l="1"/>
  <c r="O38" i="1" l="1"/>
  <c r="O39" i="1" s="1"/>
  <c r="N38" i="1"/>
  <c r="BC19" i="1" l="1"/>
  <c r="AJ21" i="1" l="1"/>
  <c r="AV38" i="1"/>
  <c r="AW39" i="1" s="1"/>
  <c r="AO20" i="1" l="1"/>
  <c r="AN35" i="1"/>
  <c r="AN34" i="1"/>
  <c r="AN33" i="1"/>
  <c r="AN32" i="1"/>
  <c r="AN31" i="1"/>
  <c r="AN29" i="1"/>
  <c r="AN28" i="1"/>
  <c r="AN27" i="1"/>
  <c r="AN26" i="1"/>
  <c r="AN25" i="1"/>
  <c r="AN24" i="1"/>
  <c r="AN21" i="1"/>
  <c r="AN20" i="1"/>
  <c r="AN19" i="1"/>
  <c r="AN18" i="1"/>
  <c r="AN17" i="1"/>
  <c r="AN16" i="1"/>
  <c r="AN15" i="1"/>
  <c r="AN13" i="1"/>
  <c r="AN11" i="1"/>
  <c r="AN10" i="1"/>
  <c r="AN9" i="1"/>
  <c r="AM38" i="1"/>
  <c r="AL38" i="1"/>
  <c r="AK38" i="1"/>
  <c r="AI38" i="1"/>
  <c r="AJ35" i="1"/>
  <c r="AO35" i="1" s="1"/>
  <c r="AJ34" i="1"/>
  <c r="AO34" i="1" s="1"/>
  <c r="AJ33" i="1"/>
  <c r="AO33" i="1" s="1"/>
  <c r="AJ32" i="1"/>
  <c r="AO32" i="1" s="1"/>
  <c r="AJ31" i="1"/>
  <c r="AO31" i="1" s="1"/>
  <c r="AJ29" i="1"/>
  <c r="AO29" i="1" s="1"/>
  <c r="AJ28" i="1"/>
  <c r="AO28" i="1" s="1"/>
  <c r="AJ27" i="1"/>
  <c r="AO27" i="1" s="1"/>
  <c r="AJ26" i="1"/>
  <c r="AO26" i="1" s="1"/>
  <c r="AJ25" i="1"/>
  <c r="AO25" i="1" s="1"/>
  <c r="AJ24" i="1"/>
  <c r="AO24" i="1" s="1"/>
  <c r="AO21" i="1"/>
  <c r="AJ19" i="1"/>
  <c r="AO19" i="1" s="1"/>
  <c r="AJ18" i="1"/>
  <c r="AO18" i="1" s="1"/>
  <c r="AJ17" i="1"/>
  <c r="AO17" i="1" s="1"/>
  <c r="AJ16" i="1"/>
  <c r="AO16" i="1" s="1"/>
  <c r="AJ15" i="1"/>
  <c r="AO15" i="1" s="1"/>
  <c r="AJ14" i="1"/>
  <c r="AO14" i="1" s="1"/>
  <c r="AJ13" i="1"/>
  <c r="AO13" i="1" s="1"/>
  <c r="AJ11" i="1"/>
  <c r="AO11" i="1" s="1"/>
  <c r="AJ10" i="1"/>
  <c r="AO10" i="1" s="1"/>
  <c r="AJ9" i="1"/>
  <c r="AO9" i="1" s="1"/>
  <c r="AO38" i="1" l="1"/>
  <c r="AN38" i="1"/>
  <c r="AJ38" i="1"/>
  <c r="AJ39" i="1" s="1"/>
  <c r="BC14" i="1"/>
  <c r="AO39" i="1" l="1"/>
  <c r="BC9" i="1"/>
  <c r="BC33" i="1" l="1"/>
  <c r="BC34" i="1"/>
  <c r="BC10" i="1"/>
  <c r="AS38" i="1" l="1"/>
  <c r="AR38" i="1"/>
  <c r="BF38" i="1"/>
  <c r="BE38" i="1"/>
  <c r="BD38" i="1"/>
  <c r="BJ38" i="1"/>
  <c r="AZ38" i="1" l="1"/>
  <c r="BB38" i="1"/>
  <c r="CT38" i="1" l="1"/>
  <c r="BC35" i="1" l="1"/>
  <c r="CV38" i="1" l="1"/>
  <c r="AY38" i="1"/>
  <c r="AX38" i="1"/>
  <c r="AY39" i="1" l="1"/>
  <c r="BC31" i="1"/>
  <c r="AT38" i="1" l="1"/>
  <c r="BC20" i="1" l="1"/>
  <c r="BC18" i="1" l="1"/>
  <c r="AU38" i="1"/>
  <c r="AU39" i="1" s="1"/>
  <c r="AS39" i="1" l="1"/>
  <c r="AP38" i="1"/>
  <c r="AQ38" i="1"/>
  <c r="BC28" i="1"/>
  <c r="AQ39" i="1" l="1"/>
  <c r="BC29" i="1" l="1"/>
  <c r="BC32" i="1" l="1"/>
  <c r="BC23" i="1"/>
  <c r="BG38" i="1" l="1"/>
  <c r="BH38" i="1"/>
  <c r="CR38" i="1"/>
  <c r="CQ38" i="1"/>
  <c r="BM38" i="1" l="1"/>
  <c r="BL38" i="1"/>
  <c r="BK38" i="1"/>
  <c r="BC21" i="1"/>
  <c r="BI38" i="1"/>
  <c r="BC24" i="1"/>
  <c r="BC38" i="1" l="1"/>
  <c r="BC39" i="1" s="1"/>
  <c r="BA38" i="1" l="1"/>
  <c r="BA39" i="1" s="1"/>
  <c r="H38" i="1" l="1"/>
  <c r="G38" i="1"/>
  <c r="F38" i="1"/>
  <c r="E38" i="1"/>
  <c r="D38" i="1"/>
  <c r="C33" i="1"/>
  <c r="C31" i="1"/>
  <c r="C30" i="1"/>
  <c r="C29" i="1"/>
  <c r="C28" i="1"/>
  <c r="C24" i="1"/>
  <c r="C23" i="1"/>
  <c r="C22" i="1"/>
  <c r="C20" i="1"/>
  <c r="C15" i="1"/>
  <c r="C10" i="1"/>
  <c r="C38" i="1" l="1"/>
</calcChain>
</file>

<file path=xl/sharedStrings.xml><?xml version="1.0" encoding="utf-8"?>
<sst xmlns="http://schemas.openxmlformats.org/spreadsheetml/2006/main" count="264" uniqueCount="108">
  <si>
    <t>ИНФОРМАЦИЯ</t>
  </si>
  <si>
    <t>НАИМЕНОВАНИЕ МУНИЦИПАЛЬНЫХ ОБРАЗОВАНИЙ</t>
  </si>
  <si>
    <t>МОЛОКО</t>
  </si>
  <si>
    <r>
      <rPr>
        <b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>(факт)</t>
    </r>
    <r>
      <rPr>
        <b/>
        <sz val="10"/>
        <rFont val="Times New Roman"/>
        <family val="1"/>
        <charset val="204"/>
      </rPr>
      <t xml:space="preserve"> </t>
    </r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</si>
  <si>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</si>
  <si>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</si>
  <si>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</si>
  <si>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</si>
  <si>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2019 г</t>
  </si>
  <si>
    <t>2020 г</t>
  </si>
  <si>
    <t>план</t>
  </si>
  <si>
    <t>факт</t>
  </si>
  <si>
    <t>кг</t>
  </si>
  <si>
    <t>ц</t>
  </si>
  <si>
    <t>голов</t>
  </si>
  <si>
    <t>тонн</t>
  </si>
  <si>
    <t>га</t>
  </si>
  <si>
    <t>Анучинский</t>
  </si>
  <si>
    <t>г. Артем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</si>
  <si>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</si>
  <si>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</si>
  <si>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</si>
  <si>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</si>
  <si>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</si>
  <si>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</si>
  <si>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</si>
  <si>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</si>
  <si>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</si>
  <si>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</si>
  <si>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</si>
  <si>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</si>
  <si>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</si>
  <si>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</si>
  <si>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</si>
  <si>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</si>
  <si>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</si>
  <si>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</si>
  <si>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</si>
  <si>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</si>
  <si>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</si>
  <si>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</si>
  <si>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</si>
  <si>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</si>
  <si>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</si>
  <si>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г. Фокино</t>
  </si>
  <si>
    <t>Прочие районы</t>
  </si>
  <si>
    <t>ВСЕГО:</t>
  </si>
  <si>
    <t>% выполнения к плану:</t>
  </si>
  <si>
    <t>Начальник отдела</t>
  </si>
  <si>
    <t>С.А. Калашникова</t>
  </si>
  <si>
    <t>Посадка картофеля</t>
  </si>
  <si>
    <t>Посев овощей</t>
  </si>
  <si>
    <t>всего</t>
  </si>
  <si>
    <t>капуста</t>
  </si>
  <si>
    <t>огурцы</t>
  </si>
  <si>
    <t>томаты</t>
  </si>
  <si>
    <t>морковь</t>
  </si>
  <si>
    <t xml:space="preserve"> свекла</t>
  </si>
  <si>
    <t>лук</t>
  </si>
  <si>
    <t>прочие</t>
  </si>
  <si>
    <t>Внесение органических удобрений</t>
  </si>
  <si>
    <t>Сев кукурузы на зерно</t>
  </si>
  <si>
    <t>Сев кукурузы на силос</t>
  </si>
  <si>
    <t>Сев риса</t>
  </si>
  <si>
    <t>Сев сои</t>
  </si>
  <si>
    <t>Обработка гербицидами</t>
  </si>
  <si>
    <t>Ввод залежи</t>
  </si>
  <si>
    <t>Фосфоритование</t>
  </si>
  <si>
    <t>Сев гречихи</t>
  </si>
  <si>
    <t>Сев ранних зерновых культур</t>
  </si>
  <si>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>, в том числе</t>
    </r>
  </si>
  <si>
    <t>пшеница</t>
  </si>
  <si>
    <t>овес</t>
  </si>
  <si>
    <t>ячмень</t>
  </si>
  <si>
    <t>Посев зерновых всего</t>
  </si>
  <si>
    <t>Заготовка кормов</t>
  </si>
  <si>
    <t>сено</t>
  </si>
  <si>
    <t>сенаж</t>
  </si>
  <si>
    <t>скошено</t>
  </si>
  <si>
    <t>заготовлено</t>
  </si>
  <si>
    <t>в т.ч. для ЛПХ</t>
  </si>
  <si>
    <t>убрано</t>
  </si>
  <si>
    <t>в т.ч. в упаковке</t>
  </si>
  <si>
    <t>силос</t>
  </si>
  <si>
    <t>Известкование</t>
  </si>
  <si>
    <t>Уборка овощей</t>
  </si>
  <si>
    <t>собрано</t>
  </si>
  <si>
    <t>урожайность</t>
  </si>
  <si>
    <t>ц/га</t>
  </si>
  <si>
    <t>Овощи</t>
  </si>
  <si>
    <t>Капуста</t>
  </si>
  <si>
    <t>Огурцы</t>
  </si>
  <si>
    <t>Томаты</t>
  </si>
  <si>
    <t>Свекла</t>
  </si>
  <si>
    <t>Морковь</t>
  </si>
  <si>
    <t>Лук</t>
  </si>
  <si>
    <t>Прочие</t>
  </si>
  <si>
    <t>Уборка картофеля</t>
  </si>
  <si>
    <t xml:space="preserve"> </t>
  </si>
  <si>
    <t>Уборка ранних зерновых</t>
  </si>
  <si>
    <t>Всего, в том числе:</t>
  </si>
  <si>
    <t>намолочено</t>
  </si>
  <si>
    <t>в т.ч. пророщенное</t>
  </si>
  <si>
    <t>Уборка продовольственной бахчи</t>
  </si>
  <si>
    <t>Вспашка зяби</t>
  </si>
  <si>
    <t>Было на 12.08.2019</t>
  </si>
  <si>
    <t>о ходе сельскохозяйственных работ по районам Приморского края на 12 августа 2020 года</t>
  </si>
  <si>
    <t>Засыпка семян ранних зерновых культур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</si>
</sst>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;[Red]0.0"/>
    <numFmt numFmtId="166" formatCode="0;[Red]0"/>
    <numFmt numFmtId="167" formatCode="0.0%"/>
  </numFmts>
  <fonts count="24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0" fillId="0" borderId="0" applyBorder="0" applyAlignment="0" applyProtection="0"/>
    <xf numFmtId="0" fontId="1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1" fontId="11" fillId="3" borderId="1" xfId="2" applyNumberFormat="1" applyFont="1" applyFill="1" applyBorder="1" applyAlignment="1">
      <alignment horizontal="center" vertical="center"/>
    </xf>
    <xf numFmtId="166" fontId="22" fillId="3" borderId="1" xfId="0" applyNumberFormat="1" applyFont="1" applyFill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left" vertical="top" wrapText="1"/>
    </xf>
    <xf numFmtId="165" fontId="14" fillId="4" borderId="1" xfId="2" applyNumberFormat="1" applyFont="1" applyFill="1" applyBorder="1" applyAlignment="1">
      <alignment horizontal="center" vertical="center"/>
    </xf>
    <xf numFmtId="1" fontId="15" fillId="4" borderId="1" xfId="2" applyNumberFormat="1" applyFont="1" applyFill="1" applyBorder="1" applyAlignment="1">
      <alignment horizontal="center" vertical="center"/>
    </xf>
    <xf numFmtId="1" fontId="11" fillId="4" borderId="1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/>
    </xf>
    <xf numFmtId="1" fontId="4" fillId="4" borderId="1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1" fontId="11" fillId="4" borderId="0" xfId="2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167" fontId="14" fillId="3" borderId="15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7" fontId="14" fillId="2" borderId="1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top" wrapText="1"/>
    </xf>
    <xf numFmtId="164" fontId="14" fillId="3" borderId="1" xfId="2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0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3" borderId="1" xfId="2" applyFont="1" applyFill="1" applyBorder="1" applyAlignment="1">
      <alignment horizontal="left" vertical="top" wrapText="1"/>
    </xf>
    <xf numFmtId="164" fontId="11" fillId="3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7" fillId="3" borderId="4" xfId="2" applyNumberFormat="1" applyFont="1" applyFill="1" applyBorder="1" applyAlignment="1">
      <alignment horizontal="center" vertical="center" wrapText="1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7" fillId="3" borderId="14" xfId="2" applyNumberFormat="1" applyFont="1" applyFill="1" applyBorder="1" applyAlignment="1">
      <alignment horizontal="center" vertical="center" wrapText="1"/>
    </xf>
    <xf numFmtId="0" fontId="7" fillId="3" borderId="15" xfId="2" applyNumberFormat="1" applyFont="1" applyFill="1" applyBorder="1" applyAlignment="1">
      <alignment horizontal="center" vertical="center" wrapText="1"/>
    </xf>
    <xf numFmtId="0" fontId="7" fillId="3" borderId="2" xfId="2" applyNumberFormat="1" applyFont="1" applyFill="1" applyBorder="1" applyAlignment="1">
      <alignment horizontal="center" vertical="center" wrapText="1"/>
    </xf>
    <xf numFmtId="0" fontId="7" fillId="3" borderId="8" xfId="2" applyNumberFormat="1" applyFont="1" applyFill="1" applyBorder="1" applyAlignment="1">
      <alignment horizontal="center" vertical="center" wrapText="1"/>
    </xf>
    <xf numFmtId="0" fontId="7" fillId="3" borderId="9" xfId="2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42"/>
  <sheetViews>
    <sheetView tabSelected="1" view="pageBreakPreview" zoomScale="70" zoomScaleNormal="70" zoomScaleSheetLayoutView="70" zoomScalePageLayoutView="70" workbookViewId="0">
      <pane xSplit="1" ySplit="8" topLeftCell="W9" activePane="bottomRight" state="frozen"/>
      <selection pane="topRight" activeCell="B1" sqref="B1"/>
      <selection pane="bottomLeft" activeCell="A10" sqref="A10"/>
      <selection pane="bottomRight" activeCell="CP21" sqref="CP21"/>
    </sheetView>
  </sheetViews>
  <sheetFormatPr defaultRowHeight="12.75" x14ac:dyDescent="0.2"/>
  <cols>
    <col min="1" max="1" width="25.33203125" style="1" customWidth="1"/>
    <col min="2" max="2" width="7.6640625" style="1" customWidth="1"/>
    <col min="3" max="3" width="7.83203125" style="2" customWidth="1"/>
    <col min="4" max="5" width="10.5" style="1" customWidth="1"/>
    <col min="6" max="6" width="17.83203125" style="1" customWidth="1"/>
    <col min="7" max="34" width="11.33203125" style="1" customWidth="1"/>
    <col min="35" max="41" width="12.83203125" style="1" hidden="1" customWidth="1"/>
    <col min="42" max="45" width="10.6640625" style="1" hidden="1" customWidth="1"/>
    <col min="46" max="46" width="10.6640625" style="44" hidden="1" customWidth="1"/>
    <col min="47" max="47" width="10.83203125" style="44" hidden="1" customWidth="1"/>
    <col min="48" max="51" width="10.6640625" style="44" hidden="1" customWidth="1"/>
    <col min="52" max="65" width="10.6640625" style="1" hidden="1" customWidth="1"/>
    <col min="66" max="69" width="10.6640625" style="1" customWidth="1"/>
    <col min="70" max="83" width="10.6640625" style="1" hidden="1" customWidth="1"/>
    <col min="84" max="87" width="10.6640625" style="1" customWidth="1"/>
    <col min="88" max="88" width="8.83203125" style="1" customWidth="1"/>
    <col min="89" max="93" width="10.6640625" style="1" customWidth="1"/>
    <col min="94" max="94" width="12.83203125" style="1" customWidth="1"/>
    <col min="95" max="95" width="12.1640625" style="1" customWidth="1"/>
    <col min="96" max="96" width="12.5" style="1" customWidth="1"/>
    <col min="97" max="97" width="10.5" style="1" customWidth="1"/>
    <col min="98" max="98" width="10.6640625" style="1" customWidth="1"/>
    <col min="99" max="99" width="9.33203125" style="1" customWidth="1"/>
    <col min="100" max="101" width="11.5" style="1" customWidth="1"/>
    <col min="102" max="306" width="9.33203125" style="1" customWidth="1"/>
    <col min="307" max="1074" width="9.33203125" customWidth="1"/>
  </cols>
  <sheetData>
    <row r="1" spans="1:101" ht="21" customHeight="1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62"/>
      <c r="AJ1" s="62"/>
      <c r="AK1" s="62"/>
      <c r="AL1" s="62"/>
      <c r="AM1" s="62"/>
      <c r="AN1" s="62"/>
      <c r="AO1" s="62"/>
      <c r="AP1" s="51"/>
      <c r="AQ1" s="51"/>
      <c r="AR1" s="51"/>
      <c r="AS1" s="51"/>
      <c r="AT1" s="51"/>
      <c r="AU1" s="51"/>
      <c r="AV1" s="62"/>
      <c r="AW1" s="62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93"/>
      <c r="CK1" s="93"/>
      <c r="CL1" s="93"/>
      <c r="CM1" s="93"/>
      <c r="CN1" s="94"/>
      <c r="CO1" s="94"/>
      <c r="CP1" s="97"/>
      <c r="CQ1" s="51"/>
      <c r="CR1" s="51"/>
      <c r="CS1" s="51"/>
      <c r="CT1" s="54"/>
      <c r="CU1" s="72"/>
      <c r="CV1" s="51"/>
      <c r="CW1" s="74"/>
    </row>
    <row r="2" spans="1:101" ht="16.5" customHeight="1" x14ac:dyDescent="0.2">
      <c r="A2" s="176" t="s">
        <v>106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63"/>
      <c r="AJ2" s="63"/>
      <c r="AK2" s="63"/>
      <c r="AL2" s="63"/>
      <c r="AM2" s="63"/>
      <c r="AN2" s="63"/>
      <c r="AO2" s="63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74"/>
    </row>
    <row r="3" spans="1:101" ht="18.75" customHeight="1" x14ac:dyDescent="0.2">
      <c r="A3" s="130" t="s">
        <v>1</v>
      </c>
      <c r="B3" s="131" t="s">
        <v>2</v>
      </c>
      <c r="C3" s="131"/>
      <c r="D3" s="131"/>
      <c r="E3" s="131"/>
      <c r="F3" s="131"/>
      <c r="G3" s="132" t="s">
        <v>3</v>
      </c>
      <c r="H3" s="132"/>
      <c r="I3" s="165" t="s">
        <v>75</v>
      </c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21" t="s">
        <v>99</v>
      </c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2"/>
      <c r="AI3" s="160" t="s">
        <v>69</v>
      </c>
      <c r="AJ3" s="160"/>
      <c r="AK3" s="160"/>
      <c r="AL3" s="160"/>
      <c r="AM3" s="160"/>
      <c r="AN3" s="134" t="s">
        <v>74</v>
      </c>
      <c r="AO3" s="135"/>
      <c r="AP3" s="121" t="s">
        <v>61</v>
      </c>
      <c r="AQ3" s="122"/>
      <c r="AR3" s="121" t="s">
        <v>62</v>
      </c>
      <c r="AS3" s="122"/>
      <c r="AT3" s="121" t="s">
        <v>63</v>
      </c>
      <c r="AU3" s="122"/>
      <c r="AV3" s="121" t="s">
        <v>68</v>
      </c>
      <c r="AW3" s="122"/>
      <c r="AX3" s="121" t="s">
        <v>64</v>
      </c>
      <c r="AY3" s="126"/>
      <c r="AZ3" s="144" t="s">
        <v>50</v>
      </c>
      <c r="BA3" s="145"/>
      <c r="BB3" s="121" t="s">
        <v>51</v>
      </c>
      <c r="BC3" s="126"/>
      <c r="BD3" s="126"/>
      <c r="BE3" s="126"/>
      <c r="BF3" s="126"/>
      <c r="BG3" s="126"/>
      <c r="BH3" s="126"/>
      <c r="BI3" s="126"/>
      <c r="BJ3" s="122"/>
      <c r="BK3" s="154"/>
      <c r="BL3" s="154"/>
      <c r="BM3" s="145"/>
      <c r="BN3" s="144" t="s">
        <v>85</v>
      </c>
      <c r="BO3" s="154"/>
      <c r="BP3" s="154"/>
      <c r="BQ3" s="145"/>
      <c r="BR3" s="125" t="s">
        <v>89</v>
      </c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44" t="s">
        <v>97</v>
      </c>
      <c r="CG3" s="154"/>
      <c r="CH3" s="154"/>
      <c r="CI3" s="145"/>
      <c r="CJ3" s="144" t="s">
        <v>103</v>
      </c>
      <c r="CK3" s="154"/>
      <c r="CL3" s="154"/>
      <c r="CM3" s="145"/>
      <c r="CN3" s="144" t="s">
        <v>104</v>
      </c>
      <c r="CO3" s="145"/>
      <c r="CP3" s="112" t="s">
        <v>107</v>
      </c>
      <c r="CQ3" s="144" t="s">
        <v>60</v>
      </c>
      <c r="CR3" s="145"/>
      <c r="CS3" s="112" t="s">
        <v>65</v>
      </c>
      <c r="CT3" s="151" t="s">
        <v>66</v>
      </c>
      <c r="CU3" s="151" t="s">
        <v>84</v>
      </c>
      <c r="CV3" s="150" t="s">
        <v>67</v>
      </c>
      <c r="CW3" s="75"/>
    </row>
    <row r="4" spans="1:101" ht="28.5" customHeight="1" x14ac:dyDescent="0.2">
      <c r="A4" s="130"/>
      <c r="B4" s="161" t="s">
        <v>4</v>
      </c>
      <c r="C4" s="161"/>
      <c r="D4" s="132" t="s">
        <v>5</v>
      </c>
      <c r="E4" s="132" t="s">
        <v>6</v>
      </c>
      <c r="F4" s="132" t="s">
        <v>7</v>
      </c>
      <c r="G4" s="132"/>
      <c r="H4" s="132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28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29"/>
      <c r="AI4" s="160"/>
      <c r="AJ4" s="160"/>
      <c r="AK4" s="160"/>
      <c r="AL4" s="160"/>
      <c r="AM4" s="160"/>
      <c r="AN4" s="136"/>
      <c r="AO4" s="137"/>
      <c r="AP4" s="123"/>
      <c r="AQ4" s="124"/>
      <c r="AR4" s="123"/>
      <c r="AS4" s="124"/>
      <c r="AT4" s="123"/>
      <c r="AU4" s="124"/>
      <c r="AV4" s="123"/>
      <c r="AW4" s="124"/>
      <c r="AX4" s="123"/>
      <c r="AY4" s="127"/>
      <c r="AZ4" s="146"/>
      <c r="BA4" s="147"/>
      <c r="BB4" s="123"/>
      <c r="BC4" s="127"/>
      <c r="BD4" s="127"/>
      <c r="BE4" s="127"/>
      <c r="BF4" s="127"/>
      <c r="BG4" s="127"/>
      <c r="BH4" s="127"/>
      <c r="BI4" s="127"/>
      <c r="BJ4" s="124"/>
      <c r="BK4" s="155"/>
      <c r="BL4" s="155"/>
      <c r="BM4" s="147"/>
      <c r="BN4" s="146"/>
      <c r="BO4" s="155"/>
      <c r="BP4" s="155"/>
      <c r="BQ4" s="147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46"/>
      <c r="CG4" s="155"/>
      <c r="CH4" s="155"/>
      <c r="CI4" s="147"/>
      <c r="CJ4" s="146"/>
      <c r="CK4" s="155"/>
      <c r="CL4" s="155"/>
      <c r="CM4" s="147"/>
      <c r="CN4" s="146"/>
      <c r="CO4" s="147"/>
      <c r="CP4" s="113"/>
      <c r="CQ4" s="146"/>
      <c r="CR4" s="147"/>
      <c r="CS4" s="113"/>
      <c r="CT4" s="152"/>
      <c r="CU4" s="152"/>
      <c r="CV4" s="150"/>
      <c r="CW4" s="75"/>
    </row>
    <row r="5" spans="1:101" ht="28.5" customHeight="1" x14ac:dyDescent="0.2">
      <c r="A5" s="130"/>
      <c r="B5" s="133" t="s">
        <v>8</v>
      </c>
      <c r="C5" s="133" t="s">
        <v>9</v>
      </c>
      <c r="D5" s="132"/>
      <c r="E5" s="132"/>
      <c r="F5" s="132"/>
      <c r="G5" s="132"/>
      <c r="H5" s="132"/>
      <c r="I5" s="166" t="s">
        <v>76</v>
      </c>
      <c r="J5" s="167"/>
      <c r="K5" s="167"/>
      <c r="L5" s="168"/>
      <c r="M5" s="166" t="s">
        <v>77</v>
      </c>
      <c r="N5" s="167"/>
      <c r="O5" s="167"/>
      <c r="P5" s="167"/>
      <c r="Q5" s="165" t="s">
        <v>83</v>
      </c>
      <c r="R5" s="165"/>
      <c r="S5" s="165"/>
      <c r="T5" s="165"/>
      <c r="U5" s="116" t="s">
        <v>100</v>
      </c>
      <c r="V5" s="142"/>
      <c r="W5" s="142"/>
      <c r="X5" s="142"/>
      <c r="Y5" s="143"/>
      <c r="Z5" s="138" t="s">
        <v>71</v>
      </c>
      <c r="AA5" s="139"/>
      <c r="AB5" s="140"/>
      <c r="AC5" s="138" t="s">
        <v>73</v>
      </c>
      <c r="AD5" s="139"/>
      <c r="AE5" s="140"/>
      <c r="AF5" s="138" t="s">
        <v>72</v>
      </c>
      <c r="AG5" s="139"/>
      <c r="AH5" s="140"/>
      <c r="AI5" s="160"/>
      <c r="AJ5" s="160"/>
      <c r="AK5" s="160"/>
      <c r="AL5" s="160"/>
      <c r="AM5" s="160"/>
      <c r="AN5" s="136"/>
      <c r="AO5" s="137"/>
      <c r="AP5" s="123"/>
      <c r="AQ5" s="124"/>
      <c r="AR5" s="123"/>
      <c r="AS5" s="124"/>
      <c r="AT5" s="123"/>
      <c r="AU5" s="124"/>
      <c r="AV5" s="128"/>
      <c r="AW5" s="129"/>
      <c r="AX5" s="123"/>
      <c r="AY5" s="127"/>
      <c r="AZ5" s="146"/>
      <c r="BA5" s="147"/>
      <c r="BB5" s="128"/>
      <c r="BC5" s="141"/>
      <c r="BD5" s="141"/>
      <c r="BE5" s="141"/>
      <c r="BF5" s="141"/>
      <c r="BG5" s="141"/>
      <c r="BH5" s="141"/>
      <c r="BI5" s="141"/>
      <c r="BJ5" s="129"/>
      <c r="BK5" s="156"/>
      <c r="BL5" s="156"/>
      <c r="BM5" s="149"/>
      <c r="BN5" s="148"/>
      <c r="BO5" s="156"/>
      <c r="BP5" s="156"/>
      <c r="BQ5" s="149"/>
      <c r="BR5" s="157" t="s">
        <v>90</v>
      </c>
      <c r="BS5" s="158"/>
      <c r="BT5" s="125" t="s">
        <v>91</v>
      </c>
      <c r="BU5" s="125"/>
      <c r="BV5" s="125" t="s">
        <v>92</v>
      </c>
      <c r="BW5" s="125"/>
      <c r="BX5" s="125" t="s">
        <v>93</v>
      </c>
      <c r="BY5" s="125"/>
      <c r="BZ5" s="125" t="s">
        <v>94</v>
      </c>
      <c r="CA5" s="125"/>
      <c r="CB5" s="125" t="s">
        <v>95</v>
      </c>
      <c r="CC5" s="125"/>
      <c r="CD5" s="125" t="s">
        <v>96</v>
      </c>
      <c r="CE5" s="125"/>
      <c r="CF5" s="148"/>
      <c r="CG5" s="156"/>
      <c r="CH5" s="156"/>
      <c r="CI5" s="149"/>
      <c r="CJ5" s="148"/>
      <c r="CK5" s="156"/>
      <c r="CL5" s="156"/>
      <c r="CM5" s="149"/>
      <c r="CN5" s="146"/>
      <c r="CO5" s="147"/>
      <c r="CP5" s="113"/>
      <c r="CQ5" s="146"/>
      <c r="CR5" s="147"/>
      <c r="CS5" s="113"/>
      <c r="CT5" s="152"/>
      <c r="CU5" s="152"/>
      <c r="CV5" s="150"/>
      <c r="CW5" s="75"/>
    </row>
    <row r="6" spans="1:101" ht="40.5" customHeight="1" x14ac:dyDescent="0.2">
      <c r="A6" s="130"/>
      <c r="B6" s="133"/>
      <c r="C6" s="133"/>
      <c r="D6" s="132"/>
      <c r="E6" s="132"/>
      <c r="F6" s="132"/>
      <c r="G6" s="132">
        <v>2019</v>
      </c>
      <c r="H6" s="132">
        <v>2020</v>
      </c>
      <c r="I6" s="163" t="s">
        <v>10</v>
      </c>
      <c r="J6" s="163" t="s">
        <v>78</v>
      </c>
      <c r="K6" s="163" t="s">
        <v>79</v>
      </c>
      <c r="L6" s="163" t="s">
        <v>80</v>
      </c>
      <c r="M6" s="163" t="s">
        <v>10</v>
      </c>
      <c r="N6" s="169" t="s">
        <v>81</v>
      </c>
      <c r="O6" s="170"/>
      <c r="P6" s="163" t="s">
        <v>82</v>
      </c>
      <c r="Q6" s="163" t="s">
        <v>10</v>
      </c>
      <c r="R6" s="169" t="s">
        <v>81</v>
      </c>
      <c r="S6" s="170"/>
      <c r="T6" s="163" t="s">
        <v>82</v>
      </c>
      <c r="U6" s="117" t="s">
        <v>10</v>
      </c>
      <c r="V6" s="117" t="s">
        <v>81</v>
      </c>
      <c r="W6" s="117" t="s">
        <v>101</v>
      </c>
      <c r="X6" s="117" t="s">
        <v>102</v>
      </c>
      <c r="Y6" s="117" t="s">
        <v>87</v>
      </c>
      <c r="Z6" s="117" t="s">
        <v>81</v>
      </c>
      <c r="AA6" s="117" t="s">
        <v>101</v>
      </c>
      <c r="AB6" s="117" t="s">
        <v>87</v>
      </c>
      <c r="AC6" s="117" t="s">
        <v>81</v>
      </c>
      <c r="AD6" s="117" t="s">
        <v>101</v>
      </c>
      <c r="AE6" s="117" t="s">
        <v>87</v>
      </c>
      <c r="AF6" s="117" t="s">
        <v>81</v>
      </c>
      <c r="AG6" s="117" t="s">
        <v>101</v>
      </c>
      <c r="AH6" s="117" t="s">
        <v>87</v>
      </c>
      <c r="AI6" s="119" t="s">
        <v>10</v>
      </c>
      <c r="AJ6" s="119" t="s">
        <v>70</v>
      </c>
      <c r="AK6" s="119" t="s">
        <v>71</v>
      </c>
      <c r="AL6" s="119" t="s">
        <v>72</v>
      </c>
      <c r="AM6" s="119" t="s">
        <v>73</v>
      </c>
      <c r="AN6" s="173" t="s">
        <v>10</v>
      </c>
      <c r="AO6" s="173" t="s">
        <v>11</v>
      </c>
      <c r="AP6" s="119" t="s">
        <v>10</v>
      </c>
      <c r="AQ6" s="120" t="s">
        <v>11</v>
      </c>
      <c r="AR6" s="119" t="s">
        <v>10</v>
      </c>
      <c r="AS6" s="120" t="s">
        <v>11</v>
      </c>
      <c r="AT6" s="119" t="s">
        <v>10</v>
      </c>
      <c r="AU6" s="120" t="s">
        <v>11</v>
      </c>
      <c r="AV6" s="119" t="s">
        <v>10</v>
      </c>
      <c r="AW6" s="120" t="s">
        <v>11</v>
      </c>
      <c r="AX6" s="119" t="s">
        <v>10</v>
      </c>
      <c r="AY6" s="120" t="s">
        <v>11</v>
      </c>
      <c r="AZ6" s="119" t="s">
        <v>10</v>
      </c>
      <c r="BA6" s="125" t="s">
        <v>52</v>
      </c>
      <c r="BB6" s="119" t="s">
        <v>10</v>
      </c>
      <c r="BC6" s="125" t="s">
        <v>52</v>
      </c>
      <c r="BD6" s="119" t="s">
        <v>53</v>
      </c>
      <c r="BE6" s="119" t="s">
        <v>54</v>
      </c>
      <c r="BF6" s="119" t="s">
        <v>55</v>
      </c>
      <c r="BG6" s="119" t="s">
        <v>56</v>
      </c>
      <c r="BH6" s="119" t="s">
        <v>57</v>
      </c>
      <c r="BI6" s="119" t="s">
        <v>58</v>
      </c>
      <c r="BJ6" s="119" t="s">
        <v>59</v>
      </c>
      <c r="BK6" s="119" t="s">
        <v>54</v>
      </c>
      <c r="BL6" s="119" t="s">
        <v>55</v>
      </c>
      <c r="BM6" s="119" t="s">
        <v>59</v>
      </c>
      <c r="BN6" s="117" t="s">
        <v>10</v>
      </c>
      <c r="BO6" s="117" t="s">
        <v>81</v>
      </c>
      <c r="BP6" s="117" t="s">
        <v>86</v>
      </c>
      <c r="BQ6" s="117" t="s">
        <v>87</v>
      </c>
      <c r="BR6" s="117" t="s">
        <v>81</v>
      </c>
      <c r="BS6" s="117" t="s">
        <v>86</v>
      </c>
      <c r="BT6" s="117" t="s">
        <v>81</v>
      </c>
      <c r="BU6" s="117" t="s">
        <v>86</v>
      </c>
      <c r="BV6" s="117" t="s">
        <v>81</v>
      </c>
      <c r="BW6" s="117" t="s">
        <v>86</v>
      </c>
      <c r="BX6" s="117" t="s">
        <v>81</v>
      </c>
      <c r="BY6" s="117" t="s">
        <v>86</v>
      </c>
      <c r="BZ6" s="117" t="s">
        <v>81</v>
      </c>
      <c r="CA6" s="117" t="s">
        <v>86</v>
      </c>
      <c r="CB6" s="117" t="s">
        <v>81</v>
      </c>
      <c r="CC6" s="117" t="s">
        <v>86</v>
      </c>
      <c r="CD6" s="117" t="s">
        <v>81</v>
      </c>
      <c r="CE6" s="117" t="s">
        <v>86</v>
      </c>
      <c r="CF6" s="115" t="s">
        <v>10</v>
      </c>
      <c r="CG6" s="115" t="s">
        <v>81</v>
      </c>
      <c r="CH6" s="115" t="s">
        <v>86</v>
      </c>
      <c r="CI6" s="115" t="s">
        <v>87</v>
      </c>
      <c r="CJ6" s="115" t="s">
        <v>10</v>
      </c>
      <c r="CK6" s="115" t="s">
        <v>81</v>
      </c>
      <c r="CL6" s="115" t="s">
        <v>86</v>
      </c>
      <c r="CM6" s="115" t="s">
        <v>87</v>
      </c>
      <c r="CN6" s="115" t="s">
        <v>10</v>
      </c>
      <c r="CO6" s="115" t="s">
        <v>11</v>
      </c>
      <c r="CP6" s="113"/>
      <c r="CQ6" s="146"/>
      <c r="CR6" s="147"/>
      <c r="CS6" s="113"/>
      <c r="CT6" s="152"/>
      <c r="CU6" s="152"/>
      <c r="CV6" s="150"/>
      <c r="CW6" s="75"/>
    </row>
    <row r="7" spans="1:101" ht="15.75" customHeight="1" x14ac:dyDescent="0.2">
      <c r="A7" s="130"/>
      <c r="B7" s="133"/>
      <c r="C7" s="133"/>
      <c r="D7" s="132"/>
      <c r="E7" s="132"/>
      <c r="F7" s="132"/>
      <c r="G7" s="132"/>
      <c r="H7" s="132"/>
      <c r="I7" s="164"/>
      <c r="J7" s="164"/>
      <c r="K7" s="164"/>
      <c r="L7" s="164"/>
      <c r="M7" s="164"/>
      <c r="N7" s="171"/>
      <c r="O7" s="172"/>
      <c r="P7" s="164"/>
      <c r="Q7" s="164"/>
      <c r="R7" s="171"/>
      <c r="S7" s="172"/>
      <c r="T7" s="164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9"/>
      <c r="AJ7" s="119"/>
      <c r="AK7" s="119"/>
      <c r="AL7" s="119"/>
      <c r="AM7" s="119"/>
      <c r="AN7" s="174"/>
      <c r="AO7" s="174"/>
      <c r="AP7" s="119"/>
      <c r="AQ7" s="120"/>
      <c r="AR7" s="119"/>
      <c r="AS7" s="120"/>
      <c r="AT7" s="119"/>
      <c r="AU7" s="120"/>
      <c r="AV7" s="119"/>
      <c r="AW7" s="120"/>
      <c r="AX7" s="119"/>
      <c r="AY7" s="120"/>
      <c r="AZ7" s="119"/>
      <c r="BA7" s="125"/>
      <c r="BB7" s="119"/>
      <c r="BC7" s="125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4"/>
      <c r="CQ7" s="148"/>
      <c r="CR7" s="149"/>
      <c r="CS7" s="114"/>
      <c r="CT7" s="153"/>
      <c r="CU7" s="153"/>
      <c r="CV7" s="150"/>
      <c r="CW7" s="75"/>
    </row>
    <row r="8" spans="1:101" ht="21.75" customHeight="1" x14ac:dyDescent="0.2">
      <c r="A8" s="130"/>
      <c r="B8" s="3" t="s">
        <v>12</v>
      </c>
      <c r="C8" s="4" t="s">
        <v>12</v>
      </c>
      <c r="D8" s="5" t="s">
        <v>13</v>
      </c>
      <c r="E8" s="5" t="s">
        <v>13</v>
      </c>
      <c r="F8" s="5" t="s">
        <v>13</v>
      </c>
      <c r="G8" s="26" t="s">
        <v>14</v>
      </c>
      <c r="H8" s="26" t="s">
        <v>14</v>
      </c>
      <c r="I8" s="68" t="s">
        <v>15</v>
      </c>
      <c r="J8" s="68" t="s">
        <v>16</v>
      </c>
      <c r="K8" s="68" t="s">
        <v>15</v>
      </c>
      <c r="L8" s="68" t="s">
        <v>15</v>
      </c>
      <c r="M8" s="68" t="s">
        <v>15</v>
      </c>
      <c r="N8" s="68" t="s">
        <v>16</v>
      </c>
      <c r="O8" s="68" t="s">
        <v>15</v>
      </c>
      <c r="P8" s="68" t="s">
        <v>15</v>
      </c>
      <c r="Q8" s="68" t="s">
        <v>15</v>
      </c>
      <c r="R8" s="68" t="s">
        <v>16</v>
      </c>
      <c r="S8" s="68" t="s">
        <v>15</v>
      </c>
      <c r="T8" s="68" t="s">
        <v>15</v>
      </c>
      <c r="U8" s="28" t="s">
        <v>16</v>
      </c>
      <c r="V8" s="28" t="s">
        <v>16</v>
      </c>
      <c r="W8" s="28" t="s">
        <v>15</v>
      </c>
      <c r="X8" s="28" t="s">
        <v>15</v>
      </c>
      <c r="Y8" s="28" t="s">
        <v>88</v>
      </c>
      <c r="Z8" s="28" t="s">
        <v>16</v>
      </c>
      <c r="AA8" s="28" t="s">
        <v>15</v>
      </c>
      <c r="AB8" s="28" t="s">
        <v>88</v>
      </c>
      <c r="AC8" s="28" t="s">
        <v>16</v>
      </c>
      <c r="AD8" s="28" t="s">
        <v>15</v>
      </c>
      <c r="AE8" s="28" t="s">
        <v>88</v>
      </c>
      <c r="AF8" s="28" t="s">
        <v>16</v>
      </c>
      <c r="AG8" s="28" t="s">
        <v>15</v>
      </c>
      <c r="AH8" s="28" t="s">
        <v>88</v>
      </c>
      <c r="AI8" s="28" t="s">
        <v>16</v>
      </c>
      <c r="AJ8" s="28" t="s">
        <v>16</v>
      </c>
      <c r="AK8" s="28" t="s">
        <v>16</v>
      </c>
      <c r="AL8" s="28" t="s">
        <v>16</v>
      </c>
      <c r="AM8" s="28" t="s">
        <v>16</v>
      </c>
      <c r="AN8" s="28" t="s">
        <v>16</v>
      </c>
      <c r="AO8" s="28" t="s">
        <v>16</v>
      </c>
      <c r="AP8" s="28" t="s">
        <v>16</v>
      </c>
      <c r="AQ8" s="28" t="s">
        <v>16</v>
      </c>
      <c r="AR8" s="28" t="s">
        <v>16</v>
      </c>
      <c r="AS8" s="28" t="s">
        <v>16</v>
      </c>
      <c r="AT8" s="28" t="s">
        <v>16</v>
      </c>
      <c r="AU8" s="28" t="s">
        <v>16</v>
      </c>
      <c r="AV8" s="28" t="s">
        <v>16</v>
      </c>
      <c r="AW8" s="28" t="s">
        <v>16</v>
      </c>
      <c r="AX8" s="28" t="s">
        <v>16</v>
      </c>
      <c r="AY8" s="28" t="s">
        <v>16</v>
      </c>
      <c r="AZ8" s="28" t="s">
        <v>16</v>
      </c>
      <c r="BA8" s="28" t="s">
        <v>16</v>
      </c>
      <c r="BB8" s="28" t="s">
        <v>16</v>
      </c>
      <c r="BC8" s="28" t="s">
        <v>16</v>
      </c>
      <c r="BD8" s="28" t="s">
        <v>16</v>
      </c>
      <c r="BE8" s="28" t="s">
        <v>16</v>
      </c>
      <c r="BF8" s="28" t="s">
        <v>16</v>
      </c>
      <c r="BG8" s="28" t="s">
        <v>16</v>
      </c>
      <c r="BH8" s="28" t="s">
        <v>16</v>
      </c>
      <c r="BI8" s="28" t="s">
        <v>16</v>
      </c>
      <c r="BJ8" s="28" t="s">
        <v>16</v>
      </c>
      <c r="BK8" s="28" t="s">
        <v>16</v>
      </c>
      <c r="BL8" s="28" t="s">
        <v>16</v>
      </c>
      <c r="BM8" s="28" t="s">
        <v>16</v>
      </c>
      <c r="BN8" s="28" t="s">
        <v>16</v>
      </c>
      <c r="BO8" s="28" t="s">
        <v>16</v>
      </c>
      <c r="BP8" s="28" t="s">
        <v>15</v>
      </c>
      <c r="BQ8" s="28" t="s">
        <v>88</v>
      </c>
      <c r="BR8" s="28" t="s">
        <v>16</v>
      </c>
      <c r="BS8" s="28" t="s">
        <v>15</v>
      </c>
      <c r="BT8" s="28" t="s">
        <v>16</v>
      </c>
      <c r="BU8" s="28" t="s">
        <v>15</v>
      </c>
      <c r="BV8" s="28" t="s">
        <v>16</v>
      </c>
      <c r="BW8" s="28" t="s">
        <v>15</v>
      </c>
      <c r="BX8" s="28" t="s">
        <v>16</v>
      </c>
      <c r="BY8" s="28" t="s">
        <v>15</v>
      </c>
      <c r="BZ8" s="28" t="s">
        <v>16</v>
      </c>
      <c r="CA8" s="28" t="s">
        <v>15</v>
      </c>
      <c r="CB8" s="28" t="s">
        <v>16</v>
      </c>
      <c r="CC8" s="28" t="s">
        <v>15</v>
      </c>
      <c r="CD8" s="28" t="s">
        <v>16</v>
      </c>
      <c r="CE8" s="28" t="s">
        <v>15</v>
      </c>
      <c r="CF8" s="28" t="s">
        <v>16</v>
      </c>
      <c r="CG8" s="28" t="s">
        <v>16</v>
      </c>
      <c r="CH8" s="28" t="s">
        <v>15</v>
      </c>
      <c r="CI8" s="28" t="s">
        <v>88</v>
      </c>
      <c r="CJ8" s="28" t="s">
        <v>16</v>
      </c>
      <c r="CK8" s="28" t="s">
        <v>16</v>
      </c>
      <c r="CL8" s="28" t="s">
        <v>15</v>
      </c>
      <c r="CM8" s="28" t="s">
        <v>88</v>
      </c>
      <c r="CN8" s="28" t="s">
        <v>16</v>
      </c>
      <c r="CO8" s="28" t="s">
        <v>16</v>
      </c>
      <c r="CP8" s="28" t="s">
        <v>15</v>
      </c>
      <c r="CQ8" s="28" t="s">
        <v>16</v>
      </c>
      <c r="CR8" s="6" t="s">
        <v>15</v>
      </c>
      <c r="CS8" s="28" t="s">
        <v>16</v>
      </c>
      <c r="CT8" s="28" t="s">
        <v>16</v>
      </c>
      <c r="CU8" s="28" t="s">
        <v>16</v>
      </c>
      <c r="CV8" s="28" t="s">
        <v>16</v>
      </c>
      <c r="CW8" s="76"/>
    </row>
    <row r="9" spans="1:101" s="104" customFormat="1" ht="19.5" customHeight="1" x14ac:dyDescent="0.2">
      <c r="A9" s="98" t="s">
        <v>17</v>
      </c>
      <c r="B9" s="99">
        <v>12</v>
      </c>
      <c r="C9" s="99"/>
      <c r="D9" s="100"/>
      <c r="E9" s="100"/>
      <c r="F9" s="100"/>
      <c r="G9" s="101">
        <v>60</v>
      </c>
      <c r="H9" s="101"/>
      <c r="I9" s="101">
        <v>1300</v>
      </c>
      <c r="J9" s="45">
        <v>807</v>
      </c>
      <c r="K9" s="45">
        <v>1635</v>
      </c>
      <c r="L9" s="101"/>
      <c r="M9" s="101"/>
      <c r="N9" s="101"/>
      <c r="O9" s="101"/>
      <c r="P9" s="101"/>
      <c r="Q9" s="101"/>
      <c r="R9" s="101"/>
      <c r="S9" s="101"/>
      <c r="T9" s="101"/>
      <c r="U9" s="45">
        <v>1396</v>
      </c>
      <c r="V9" s="45">
        <f>SUM(Z9+AC9+AF9)</f>
        <v>675</v>
      </c>
      <c r="W9" s="45">
        <f>SUM(AA9+AD9+AG9)</f>
        <v>1701.5</v>
      </c>
      <c r="X9" s="101"/>
      <c r="Y9" s="45">
        <f>W9/V9*10</f>
        <v>25.207407407407409</v>
      </c>
      <c r="Z9" s="45">
        <v>29</v>
      </c>
      <c r="AA9" s="45">
        <v>73</v>
      </c>
      <c r="AB9" s="45">
        <f>AA9/Z9*10</f>
        <v>25.172413793103448</v>
      </c>
      <c r="AC9" s="45">
        <v>391</v>
      </c>
      <c r="AD9" s="45">
        <v>982.5</v>
      </c>
      <c r="AE9" s="45">
        <f>AD9/AC9*10</f>
        <v>25.127877237851663</v>
      </c>
      <c r="AF9" s="45">
        <v>255</v>
      </c>
      <c r="AG9" s="45">
        <v>646</v>
      </c>
      <c r="AH9" s="45">
        <f>AG9/AF9*10</f>
        <v>25.333333333333332</v>
      </c>
      <c r="AI9" s="45">
        <v>1232</v>
      </c>
      <c r="AJ9" s="64">
        <f>AM9+AK9+AL9</f>
        <v>1396</v>
      </c>
      <c r="AK9" s="45">
        <v>374</v>
      </c>
      <c r="AL9" s="45">
        <v>631</v>
      </c>
      <c r="AM9" s="45">
        <v>391</v>
      </c>
      <c r="AN9" s="45">
        <f>AI9+AP9+AT9+AV9</f>
        <v>1582</v>
      </c>
      <c r="AO9" s="45">
        <f>AJ9+AQ9+AU9+AW9</f>
        <v>1756</v>
      </c>
      <c r="AP9" s="45">
        <v>100</v>
      </c>
      <c r="AQ9" s="45">
        <v>110</v>
      </c>
      <c r="AR9" s="45"/>
      <c r="AS9" s="45"/>
      <c r="AT9" s="102"/>
      <c r="AU9" s="102"/>
      <c r="AV9" s="102">
        <v>250</v>
      </c>
      <c r="AW9" s="102">
        <v>250</v>
      </c>
      <c r="AX9" s="102">
        <v>5371</v>
      </c>
      <c r="AY9" s="102">
        <v>4846</v>
      </c>
      <c r="AZ9" s="45">
        <v>31.5</v>
      </c>
      <c r="BA9" s="45">
        <v>31.5</v>
      </c>
      <c r="BB9" s="45">
        <v>37</v>
      </c>
      <c r="BC9" s="45">
        <f>SUM(BD9:BJ9)</f>
        <v>29</v>
      </c>
      <c r="BD9" s="45">
        <v>1</v>
      </c>
      <c r="BE9" s="45">
        <v>25</v>
      </c>
      <c r="BF9" s="45"/>
      <c r="BG9" s="45"/>
      <c r="BH9" s="45">
        <v>1</v>
      </c>
      <c r="BI9" s="45"/>
      <c r="BJ9" s="45">
        <v>2</v>
      </c>
      <c r="BK9" s="45"/>
      <c r="BL9" s="45"/>
      <c r="BM9" s="45"/>
      <c r="BN9" s="45">
        <v>29</v>
      </c>
      <c r="BO9" s="45">
        <f>SUM(BR9+BT9+BV9+BX9+BZ9+CB9+CD9)</f>
        <v>8</v>
      </c>
      <c r="BP9" s="45">
        <f>SUM(BS9+BU9+BW9+BY9+CA9+CC9+CE9)</f>
        <v>75</v>
      </c>
      <c r="BQ9" s="45">
        <f>BP9/BO9*10</f>
        <v>93.75</v>
      </c>
      <c r="BR9" s="45"/>
      <c r="BS9" s="45"/>
      <c r="BT9" s="45">
        <v>8</v>
      </c>
      <c r="BU9" s="45">
        <v>75</v>
      </c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>
        <v>31.5</v>
      </c>
      <c r="CG9" s="45"/>
      <c r="CH9" s="45"/>
      <c r="CI9" s="45"/>
      <c r="CJ9" s="45">
        <v>20</v>
      </c>
      <c r="CK9" s="45"/>
      <c r="CL9" s="45"/>
      <c r="CM9" s="45"/>
      <c r="CN9" s="45">
        <v>3000</v>
      </c>
      <c r="CO9" s="45">
        <v>260</v>
      </c>
      <c r="CP9" s="45"/>
      <c r="CQ9" s="45"/>
      <c r="CR9" s="45"/>
      <c r="CS9" s="45">
        <v>4925</v>
      </c>
      <c r="CT9" s="45">
        <v>700</v>
      </c>
      <c r="CU9" s="45"/>
      <c r="CV9" s="45">
        <v>700</v>
      </c>
      <c r="CW9" s="103"/>
    </row>
    <row r="10" spans="1:101" s="104" customFormat="1" ht="18.75" customHeight="1" x14ac:dyDescent="0.2">
      <c r="A10" s="105" t="s">
        <v>18</v>
      </c>
      <c r="B10" s="99">
        <v>14</v>
      </c>
      <c r="C10" s="99">
        <f>D10/H10*100</f>
        <v>16.049382716049383</v>
      </c>
      <c r="D10" s="100">
        <v>26</v>
      </c>
      <c r="E10" s="100">
        <v>24</v>
      </c>
      <c r="F10" s="100">
        <v>287.89999999999998</v>
      </c>
      <c r="G10" s="101">
        <v>160</v>
      </c>
      <c r="H10" s="101">
        <v>162</v>
      </c>
      <c r="I10" s="101">
        <v>1700</v>
      </c>
      <c r="J10" s="45">
        <v>774</v>
      </c>
      <c r="K10" s="45">
        <v>1470</v>
      </c>
      <c r="L10" s="101"/>
      <c r="M10" s="101">
        <v>1850</v>
      </c>
      <c r="N10" s="45">
        <v>290</v>
      </c>
      <c r="O10" s="45">
        <v>1424</v>
      </c>
      <c r="P10" s="45">
        <v>1424</v>
      </c>
      <c r="Q10" s="101"/>
      <c r="R10" s="101"/>
      <c r="S10" s="101"/>
      <c r="T10" s="101"/>
      <c r="U10" s="45">
        <v>130</v>
      </c>
      <c r="V10" s="45">
        <f>SUM(Z10+AC10+AF10)</f>
        <v>70</v>
      </c>
      <c r="W10" s="45">
        <f>SUM(AA10+AD10+AG10)</f>
        <v>154</v>
      </c>
      <c r="X10" s="101"/>
      <c r="Y10" s="45">
        <f>W10/V10*10</f>
        <v>22</v>
      </c>
      <c r="Z10" s="101"/>
      <c r="AA10" s="101"/>
      <c r="AB10" s="45"/>
      <c r="AC10" s="45">
        <v>70</v>
      </c>
      <c r="AD10" s="45">
        <v>154</v>
      </c>
      <c r="AE10" s="45">
        <f>AD10/AC10*10</f>
        <v>22</v>
      </c>
      <c r="AF10" s="101"/>
      <c r="AG10" s="101"/>
      <c r="AH10" s="101"/>
      <c r="AI10" s="45">
        <v>130</v>
      </c>
      <c r="AJ10" s="64">
        <f>AM10+AK10+AL10</f>
        <v>130</v>
      </c>
      <c r="AK10" s="101"/>
      <c r="AL10" s="45">
        <v>60</v>
      </c>
      <c r="AM10" s="45">
        <v>70</v>
      </c>
      <c r="AN10" s="45">
        <f t="shared" ref="AN10:AN35" si="0">AI10+AP10+AT10+AV10</f>
        <v>130</v>
      </c>
      <c r="AO10" s="45">
        <f t="shared" ref="AO10:AO35" si="1">AJ10+AQ10+AU10+AW10</f>
        <v>130</v>
      </c>
      <c r="AP10" s="45"/>
      <c r="AQ10" s="45"/>
      <c r="AR10" s="45"/>
      <c r="AS10" s="45"/>
      <c r="AT10" s="45"/>
      <c r="AU10" s="45"/>
      <c r="AV10" s="45"/>
      <c r="AW10" s="45"/>
      <c r="AX10" s="45">
        <v>70</v>
      </c>
      <c r="AY10" s="45">
        <v>70</v>
      </c>
      <c r="AZ10" s="45">
        <v>365</v>
      </c>
      <c r="BA10" s="45">
        <v>365</v>
      </c>
      <c r="BB10" s="45">
        <v>83.5</v>
      </c>
      <c r="BC10" s="45">
        <f>SUM(BD10:BJ10)</f>
        <v>84.5</v>
      </c>
      <c r="BD10" s="45"/>
      <c r="BE10" s="45">
        <v>2.5</v>
      </c>
      <c r="BF10" s="45"/>
      <c r="BG10" s="45">
        <v>48</v>
      </c>
      <c r="BH10" s="45">
        <v>33.5</v>
      </c>
      <c r="BI10" s="45"/>
      <c r="BJ10" s="45">
        <v>0.5</v>
      </c>
      <c r="BK10" s="45">
        <v>3.4</v>
      </c>
      <c r="BL10" s="45">
        <v>0.1</v>
      </c>
      <c r="BM10" s="45">
        <v>0.5</v>
      </c>
      <c r="BN10" s="45">
        <v>85</v>
      </c>
      <c r="BO10" s="45">
        <f t="shared" ref="BO10:BO20" si="2">SUM(BR10+BT10+BV10+BX10+BZ10+CB10+CD10)</f>
        <v>0</v>
      </c>
      <c r="BP10" s="45">
        <f t="shared" ref="BP10:BP20" si="3">SUM(BS10+BU10+BW10+BY10+CA10+CC10+CE10)</f>
        <v>0</v>
      </c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>
        <v>365</v>
      </c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>
        <v>126</v>
      </c>
      <c r="CR10" s="45">
        <v>1640</v>
      </c>
      <c r="CS10" s="45"/>
      <c r="CT10" s="45"/>
      <c r="CU10" s="45"/>
      <c r="CV10" s="45"/>
      <c r="CW10" s="103"/>
    </row>
    <row r="11" spans="1:101" s="107" customFormat="1" ht="18.95" customHeight="1" x14ac:dyDescent="0.2">
      <c r="A11" s="98" t="s">
        <v>19</v>
      </c>
      <c r="B11" s="106"/>
      <c r="C11" s="99"/>
      <c r="D11" s="100"/>
      <c r="E11" s="100"/>
      <c r="F11" s="100"/>
      <c r="G11" s="101"/>
      <c r="H11" s="101"/>
      <c r="I11" s="101">
        <v>1435</v>
      </c>
      <c r="J11" s="45">
        <v>195</v>
      </c>
      <c r="K11" s="45">
        <v>238</v>
      </c>
      <c r="L11" s="101"/>
      <c r="M11" s="101"/>
      <c r="N11" s="101"/>
      <c r="O11" s="101"/>
      <c r="P11" s="101"/>
      <c r="Q11" s="101">
        <v>2650</v>
      </c>
      <c r="R11" s="45">
        <v>150</v>
      </c>
      <c r="S11" s="45">
        <v>300</v>
      </c>
      <c r="T11" s="101"/>
      <c r="U11" s="45">
        <v>125</v>
      </c>
      <c r="V11" s="101"/>
      <c r="W11" s="101"/>
      <c r="X11" s="101"/>
      <c r="Y11" s="101"/>
      <c r="Z11" s="101"/>
      <c r="AA11" s="101"/>
      <c r="AB11" s="45"/>
      <c r="AC11" s="101"/>
      <c r="AD11" s="101"/>
      <c r="AE11" s="101"/>
      <c r="AF11" s="101"/>
      <c r="AG11" s="101"/>
      <c r="AH11" s="101"/>
      <c r="AI11" s="45">
        <v>125</v>
      </c>
      <c r="AJ11" s="64">
        <f>AM11+AK11+AL11</f>
        <v>125</v>
      </c>
      <c r="AK11" s="101"/>
      <c r="AL11" s="45">
        <v>100</v>
      </c>
      <c r="AM11" s="45">
        <v>25</v>
      </c>
      <c r="AN11" s="45">
        <f t="shared" si="0"/>
        <v>125</v>
      </c>
      <c r="AO11" s="45">
        <f t="shared" si="1"/>
        <v>125</v>
      </c>
      <c r="AP11" s="45"/>
      <c r="AQ11" s="45"/>
      <c r="AR11" s="45">
        <v>150</v>
      </c>
      <c r="AS11" s="45">
        <v>150</v>
      </c>
      <c r="AT11" s="45"/>
      <c r="AU11" s="45"/>
      <c r="AV11" s="45"/>
      <c r="AW11" s="45"/>
      <c r="AX11" s="45">
        <v>100</v>
      </c>
      <c r="AY11" s="45">
        <v>100</v>
      </c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>
        <f t="shared" si="2"/>
        <v>0</v>
      </c>
      <c r="BP11" s="45">
        <f t="shared" si="3"/>
        <v>0</v>
      </c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>
        <v>190</v>
      </c>
      <c r="CT11" s="45"/>
      <c r="CU11" s="45"/>
      <c r="CV11" s="45"/>
      <c r="CW11" s="103"/>
    </row>
    <row r="12" spans="1:101" s="107" customFormat="1" ht="18.95" customHeight="1" x14ac:dyDescent="0.2">
      <c r="A12" s="98" t="s">
        <v>20</v>
      </c>
      <c r="B12" s="106"/>
      <c r="C12" s="99"/>
      <c r="D12" s="100"/>
      <c r="E12" s="100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45"/>
      <c r="V12" s="101"/>
      <c r="W12" s="101"/>
      <c r="X12" s="101"/>
      <c r="Y12" s="101"/>
      <c r="Z12" s="101"/>
      <c r="AA12" s="101"/>
      <c r="AB12" s="45"/>
      <c r="AC12" s="101"/>
      <c r="AD12" s="101"/>
      <c r="AE12" s="101"/>
      <c r="AF12" s="101"/>
      <c r="AG12" s="101"/>
      <c r="AH12" s="101"/>
      <c r="AI12" s="45"/>
      <c r="AJ12" s="64"/>
      <c r="AK12" s="101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>
        <v>2100</v>
      </c>
      <c r="AY12" s="45">
        <v>780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>
        <v>17.7</v>
      </c>
      <c r="CU12" s="45"/>
      <c r="CV12" s="45"/>
      <c r="CW12" s="103"/>
    </row>
    <row r="13" spans="1:101" s="104" customFormat="1" ht="18.95" customHeight="1" x14ac:dyDescent="0.2">
      <c r="A13" s="105" t="s">
        <v>21</v>
      </c>
      <c r="B13" s="99"/>
      <c r="C13" s="99"/>
      <c r="D13" s="100"/>
      <c r="E13" s="100"/>
      <c r="F13" s="100"/>
      <c r="G13" s="101"/>
      <c r="H13" s="101"/>
      <c r="I13" s="101">
        <v>895</v>
      </c>
      <c r="J13" s="45">
        <v>300</v>
      </c>
      <c r="K13" s="45">
        <v>420</v>
      </c>
      <c r="L13" s="101"/>
      <c r="M13" s="101"/>
      <c r="N13" s="101"/>
      <c r="O13" s="101"/>
      <c r="P13" s="101"/>
      <c r="Q13" s="101"/>
      <c r="R13" s="101"/>
      <c r="S13" s="101"/>
      <c r="T13" s="101"/>
      <c r="U13" s="45">
        <v>415</v>
      </c>
      <c r="V13" s="101"/>
      <c r="W13" s="101"/>
      <c r="X13" s="101"/>
      <c r="Y13" s="101"/>
      <c r="Z13" s="101"/>
      <c r="AA13" s="101"/>
      <c r="AB13" s="45"/>
      <c r="AC13" s="101"/>
      <c r="AD13" s="101"/>
      <c r="AE13" s="101"/>
      <c r="AF13" s="101"/>
      <c r="AG13" s="101"/>
      <c r="AH13" s="101"/>
      <c r="AI13" s="45">
        <v>340</v>
      </c>
      <c r="AJ13" s="64">
        <f t="shared" ref="AJ13:AJ21" si="4">AM13+AK13+AL13</f>
        <v>415</v>
      </c>
      <c r="AK13" s="45">
        <v>10</v>
      </c>
      <c r="AL13" s="45">
        <v>305</v>
      </c>
      <c r="AM13" s="45">
        <v>100</v>
      </c>
      <c r="AN13" s="45">
        <f t="shared" si="0"/>
        <v>340</v>
      </c>
      <c r="AO13" s="45">
        <f t="shared" si="1"/>
        <v>415</v>
      </c>
      <c r="AP13" s="45"/>
      <c r="AQ13" s="45"/>
      <c r="AR13" s="45"/>
      <c r="AS13" s="45"/>
      <c r="AT13" s="45"/>
      <c r="AU13" s="45"/>
      <c r="AV13" s="45"/>
      <c r="AW13" s="45"/>
      <c r="AX13" s="45">
        <v>12486</v>
      </c>
      <c r="AY13" s="45">
        <v>11820.5</v>
      </c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>
        <v>9170.5300000000007</v>
      </c>
      <c r="CT13" s="45">
        <v>365</v>
      </c>
      <c r="CU13" s="45"/>
      <c r="CV13" s="45"/>
      <c r="CW13" s="103"/>
    </row>
    <row r="14" spans="1:101" s="104" customFormat="1" ht="19.5" customHeight="1" x14ac:dyDescent="0.2">
      <c r="A14" s="105" t="s">
        <v>22</v>
      </c>
      <c r="B14" s="99"/>
      <c r="C14" s="99"/>
      <c r="D14" s="100"/>
      <c r="E14" s="100"/>
      <c r="F14" s="100"/>
      <c r="G14" s="101"/>
      <c r="H14" s="101"/>
      <c r="I14" s="101">
        <v>2160</v>
      </c>
      <c r="J14" s="45">
        <v>604</v>
      </c>
      <c r="K14" s="45">
        <v>1228</v>
      </c>
      <c r="L14" s="101"/>
      <c r="M14" s="101"/>
      <c r="N14" s="101"/>
      <c r="O14" s="101"/>
      <c r="P14" s="101"/>
      <c r="Q14" s="101">
        <v>1000</v>
      </c>
      <c r="R14" s="45">
        <v>2</v>
      </c>
      <c r="S14" s="45">
        <v>33</v>
      </c>
      <c r="T14" s="101"/>
      <c r="U14" s="45">
        <v>214</v>
      </c>
      <c r="V14" s="101"/>
      <c r="W14" s="101"/>
      <c r="X14" s="101"/>
      <c r="Y14" s="101"/>
      <c r="Z14" s="101"/>
      <c r="AA14" s="101"/>
      <c r="AB14" s="45"/>
      <c r="AC14" s="101"/>
      <c r="AD14" s="101"/>
      <c r="AE14" s="101"/>
      <c r="AF14" s="101"/>
      <c r="AG14" s="101"/>
      <c r="AH14" s="101"/>
      <c r="AI14" s="45"/>
      <c r="AJ14" s="64">
        <f t="shared" si="4"/>
        <v>214</v>
      </c>
      <c r="AK14" s="101"/>
      <c r="AL14" s="45">
        <v>134</v>
      </c>
      <c r="AM14" s="45">
        <v>80</v>
      </c>
      <c r="AN14" s="45"/>
      <c r="AO14" s="45">
        <f t="shared" si="1"/>
        <v>214</v>
      </c>
      <c r="AP14" s="45"/>
      <c r="AQ14" s="45"/>
      <c r="AR14" s="45"/>
      <c r="AS14" s="45">
        <v>160</v>
      </c>
      <c r="AT14" s="45"/>
      <c r="AU14" s="45"/>
      <c r="AV14" s="45"/>
      <c r="AW14" s="45"/>
      <c r="AX14" s="45"/>
      <c r="AY14" s="45">
        <v>41</v>
      </c>
      <c r="AZ14" s="45"/>
      <c r="BA14" s="45">
        <v>28.5</v>
      </c>
      <c r="BB14" s="45"/>
      <c r="BC14" s="45">
        <f>SUM(BD14:BJ14)</f>
        <v>13.5</v>
      </c>
      <c r="BD14" s="45">
        <v>7</v>
      </c>
      <c r="BE14" s="45"/>
      <c r="BF14" s="45"/>
      <c r="BG14" s="45">
        <v>3.5</v>
      </c>
      <c r="BH14" s="45">
        <v>3</v>
      </c>
      <c r="BI14" s="45"/>
      <c r="BJ14" s="45"/>
      <c r="BK14" s="45"/>
      <c r="BL14" s="45"/>
      <c r="BM14" s="45"/>
      <c r="BN14" s="45">
        <v>14</v>
      </c>
      <c r="BO14" s="45">
        <f t="shared" si="2"/>
        <v>0</v>
      </c>
      <c r="BP14" s="45">
        <f t="shared" si="3"/>
        <v>0</v>
      </c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>
        <v>28.5</v>
      </c>
      <c r="CG14" s="45"/>
      <c r="CH14" s="45"/>
      <c r="CI14" s="45"/>
      <c r="CJ14" s="45">
        <v>6</v>
      </c>
      <c r="CK14" s="45"/>
      <c r="CL14" s="45"/>
      <c r="CM14" s="45"/>
      <c r="CN14" s="45"/>
      <c r="CO14" s="45"/>
      <c r="CP14" s="45"/>
      <c r="CQ14" s="45"/>
      <c r="CR14" s="45"/>
      <c r="CS14" s="45"/>
      <c r="CT14" s="45">
        <v>189</v>
      </c>
      <c r="CU14" s="45"/>
      <c r="CV14" s="45"/>
      <c r="CW14" s="103"/>
    </row>
    <row r="15" spans="1:101" s="104" customFormat="1" ht="18.75" customHeight="1" x14ac:dyDescent="0.2">
      <c r="A15" s="105" t="s">
        <v>23</v>
      </c>
      <c r="B15" s="99">
        <v>9.3000000000000007</v>
      </c>
      <c r="C15" s="99">
        <f>D15/H15*100</f>
        <v>8.9260563380281699</v>
      </c>
      <c r="D15" s="100">
        <v>50.7</v>
      </c>
      <c r="E15" s="100">
        <v>45</v>
      </c>
      <c r="F15" s="100">
        <v>534.79999999999995</v>
      </c>
      <c r="G15" s="101">
        <v>503</v>
      </c>
      <c r="H15" s="101">
        <v>568</v>
      </c>
      <c r="I15" s="101">
        <v>2113</v>
      </c>
      <c r="J15" s="45">
        <v>708</v>
      </c>
      <c r="K15" s="45">
        <v>1932</v>
      </c>
      <c r="L15" s="45">
        <v>220</v>
      </c>
      <c r="M15" s="101">
        <v>4885</v>
      </c>
      <c r="N15" s="45">
        <v>277</v>
      </c>
      <c r="O15" s="45">
        <v>2635</v>
      </c>
      <c r="P15" s="45">
        <v>2635</v>
      </c>
      <c r="Q15" s="101"/>
      <c r="R15" s="101"/>
      <c r="S15" s="101"/>
      <c r="T15" s="101"/>
      <c r="U15" s="45">
        <v>2984</v>
      </c>
      <c r="V15" s="45">
        <f>SUM(Z15+AC15+AF15)</f>
        <v>934</v>
      </c>
      <c r="W15" s="45">
        <f>SUM(AA15+AD15+AG15)</f>
        <v>1605</v>
      </c>
      <c r="X15" s="101"/>
      <c r="Y15" s="45">
        <f>W15/V15*10</f>
        <v>17.184154175588866</v>
      </c>
      <c r="Z15" s="45">
        <v>70</v>
      </c>
      <c r="AA15" s="45">
        <v>105</v>
      </c>
      <c r="AB15" s="45">
        <f t="shared" ref="AB15" si="5">AA15/Z15*10</f>
        <v>15</v>
      </c>
      <c r="AC15" s="45">
        <v>590</v>
      </c>
      <c r="AD15" s="45">
        <v>865</v>
      </c>
      <c r="AE15" s="45">
        <f>AD15/AC15*10</f>
        <v>14.661016949152543</v>
      </c>
      <c r="AF15" s="45">
        <v>274</v>
      </c>
      <c r="AG15" s="45">
        <v>635</v>
      </c>
      <c r="AH15" s="45">
        <f>AG15/AF15*10</f>
        <v>23.175182481751825</v>
      </c>
      <c r="AI15" s="45">
        <v>3157</v>
      </c>
      <c r="AJ15" s="64">
        <f t="shared" si="4"/>
        <v>2984</v>
      </c>
      <c r="AK15" s="45">
        <v>1006</v>
      </c>
      <c r="AL15" s="45">
        <v>1388</v>
      </c>
      <c r="AM15" s="45">
        <v>590</v>
      </c>
      <c r="AN15" s="45">
        <f t="shared" si="0"/>
        <v>4747</v>
      </c>
      <c r="AO15" s="45">
        <f t="shared" si="1"/>
        <v>4464</v>
      </c>
      <c r="AP15" s="45">
        <v>1590</v>
      </c>
      <c r="AQ15" s="45">
        <v>1480</v>
      </c>
      <c r="AR15" s="45"/>
      <c r="AS15" s="45">
        <v>50</v>
      </c>
      <c r="AT15" s="45"/>
      <c r="AU15" s="45"/>
      <c r="AV15" s="45"/>
      <c r="AW15" s="45"/>
      <c r="AX15" s="45">
        <v>16847</v>
      </c>
      <c r="AY15" s="45">
        <v>11317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>
        <v>40</v>
      </c>
      <c r="CK15" s="45"/>
      <c r="CL15" s="45"/>
      <c r="CM15" s="45"/>
      <c r="CN15" s="45"/>
      <c r="CO15" s="45"/>
      <c r="CP15" s="45"/>
      <c r="CQ15" s="45"/>
      <c r="CR15" s="45"/>
      <c r="CS15" s="45">
        <v>12230</v>
      </c>
      <c r="CT15" s="45"/>
      <c r="CU15" s="45"/>
      <c r="CV15" s="45"/>
      <c r="CW15" s="103"/>
    </row>
    <row r="16" spans="1:101" s="104" customFormat="1" ht="19.5" customHeight="1" x14ac:dyDescent="0.2">
      <c r="A16" s="105" t="s">
        <v>24</v>
      </c>
      <c r="B16" s="99"/>
      <c r="C16" s="99"/>
      <c r="D16" s="100"/>
      <c r="E16" s="100"/>
      <c r="F16" s="100"/>
      <c r="G16" s="101"/>
      <c r="H16" s="101"/>
      <c r="I16" s="101">
        <v>850</v>
      </c>
      <c r="J16" s="45">
        <v>195</v>
      </c>
      <c r="K16" s="45">
        <v>400</v>
      </c>
      <c r="L16" s="101"/>
      <c r="M16" s="101"/>
      <c r="N16" s="101"/>
      <c r="O16" s="101"/>
      <c r="P16" s="101"/>
      <c r="Q16" s="101"/>
      <c r="R16" s="101"/>
      <c r="S16" s="101"/>
      <c r="T16" s="101"/>
      <c r="U16" s="45">
        <v>898</v>
      </c>
      <c r="V16" s="45">
        <f t="shared" ref="V16:V18" si="6">SUM(Z16+AC16+AF16)</f>
        <v>59</v>
      </c>
      <c r="W16" s="45">
        <f t="shared" ref="W16:W18" si="7">SUM(AA16+AD16+AG16)</f>
        <v>153</v>
      </c>
      <c r="X16" s="101"/>
      <c r="Y16" s="45">
        <f>W16/V16*10</f>
        <v>25.932203389830512</v>
      </c>
      <c r="Z16" s="101"/>
      <c r="AA16" s="101"/>
      <c r="AB16" s="101"/>
      <c r="AC16" s="45">
        <v>43</v>
      </c>
      <c r="AD16" s="45">
        <v>111</v>
      </c>
      <c r="AE16" s="45">
        <f>AD16/AC16*10</f>
        <v>25.813953488372093</v>
      </c>
      <c r="AF16" s="45">
        <v>16</v>
      </c>
      <c r="AG16" s="45">
        <v>42</v>
      </c>
      <c r="AH16" s="45">
        <f>AG16/AF16*10</f>
        <v>26.25</v>
      </c>
      <c r="AI16" s="45">
        <v>818</v>
      </c>
      <c r="AJ16" s="64">
        <f t="shared" si="4"/>
        <v>898</v>
      </c>
      <c r="AK16" s="45">
        <v>240.5</v>
      </c>
      <c r="AL16" s="45">
        <v>574.5</v>
      </c>
      <c r="AM16" s="45">
        <v>83</v>
      </c>
      <c r="AN16" s="45">
        <f t="shared" si="0"/>
        <v>878</v>
      </c>
      <c r="AO16" s="45">
        <f t="shared" si="1"/>
        <v>958</v>
      </c>
      <c r="AP16" s="45">
        <v>60</v>
      </c>
      <c r="AQ16" s="45">
        <v>60</v>
      </c>
      <c r="AR16" s="45"/>
      <c r="AS16" s="45"/>
      <c r="AT16" s="45"/>
      <c r="AU16" s="45"/>
      <c r="AV16" s="45"/>
      <c r="AW16" s="45"/>
      <c r="AX16" s="45">
        <v>5101</v>
      </c>
      <c r="AY16" s="45">
        <v>5666</v>
      </c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>
        <v>5493</v>
      </c>
      <c r="CT16" s="45"/>
      <c r="CU16" s="45"/>
      <c r="CV16" s="45"/>
      <c r="CW16" s="103"/>
    </row>
    <row r="17" spans="1:104" s="104" customFormat="1" ht="18.95" customHeight="1" x14ac:dyDescent="0.2">
      <c r="A17" s="105" t="s">
        <v>25</v>
      </c>
      <c r="B17" s="99"/>
      <c r="C17" s="99"/>
      <c r="D17" s="100"/>
      <c r="E17" s="100"/>
      <c r="F17" s="100"/>
      <c r="G17" s="101"/>
      <c r="H17" s="101"/>
      <c r="I17" s="101">
        <v>2000</v>
      </c>
      <c r="J17" s="45">
        <v>302</v>
      </c>
      <c r="K17" s="45">
        <v>373</v>
      </c>
      <c r="L17" s="101"/>
      <c r="M17" s="101"/>
      <c r="N17" s="101"/>
      <c r="O17" s="101"/>
      <c r="P17" s="101"/>
      <c r="Q17" s="101"/>
      <c r="R17" s="101"/>
      <c r="S17" s="101"/>
      <c r="T17" s="101"/>
      <c r="U17" s="45">
        <v>150</v>
      </c>
      <c r="V17" s="45">
        <f t="shared" si="6"/>
        <v>0</v>
      </c>
      <c r="W17" s="45">
        <f t="shared" si="7"/>
        <v>0</v>
      </c>
      <c r="X17" s="101"/>
      <c r="Y17" s="45"/>
      <c r="Z17" s="101"/>
      <c r="AA17" s="101"/>
      <c r="AB17" s="101"/>
      <c r="AC17" s="101"/>
      <c r="AD17" s="101"/>
      <c r="AE17" s="101"/>
      <c r="AF17" s="101"/>
      <c r="AG17" s="101"/>
      <c r="AH17" s="45"/>
      <c r="AI17" s="45">
        <v>182</v>
      </c>
      <c r="AJ17" s="64">
        <f t="shared" si="4"/>
        <v>150</v>
      </c>
      <c r="AK17" s="45">
        <v>10</v>
      </c>
      <c r="AL17" s="45">
        <v>140</v>
      </c>
      <c r="AM17" s="45"/>
      <c r="AN17" s="45">
        <f t="shared" si="0"/>
        <v>182</v>
      </c>
      <c r="AO17" s="45">
        <f t="shared" si="1"/>
        <v>152</v>
      </c>
      <c r="AP17" s="45"/>
      <c r="AQ17" s="45">
        <v>2</v>
      </c>
      <c r="AR17" s="45"/>
      <c r="AS17" s="45"/>
      <c r="AT17" s="45"/>
      <c r="AU17" s="45"/>
      <c r="AV17" s="45"/>
      <c r="AW17" s="45"/>
      <c r="AX17" s="45">
        <v>165</v>
      </c>
      <c r="AY17" s="45">
        <v>190</v>
      </c>
      <c r="AZ17" s="45">
        <v>28</v>
      </c>
      <c r="BA17" s="45">
        <v>28</v>
      </c>
      <c r="BB17" s="45"/>
      <c r="BC17" s="45">
        <f>SUM(BD17:BJ17)</f>
        <v>0.5</v>
      </c>
      <c r="BD17" s="45"/>
      <c r="BE17" s="45"/>
      <c r="BF17" s="45">
        <v>0.5</v>
      </c>
      <c r="BG17" s="45"/>
      <c r="BH17" s="45"/>
      <c r="BI17" s="45"/>
      <c r="BJ17" s="45"/>
      <c r="BK17" s="45"/>
      <c r="BL17" s="45"/>
      <c r="BM17" s="45"/>
      <c r="BN17" s="45">
        <v>1</v>
      </c>
      <c r="BO17" s="45">
        <f t="shared" si="2"/>
        <v>0</v>
      </c>
      <c r="BP17" s="45">
        <f t="shared" si="3"/>
        <v>0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>
        <v>28</v>
      </c>
      <c r="CG17" s="45"/>
      <c r="CH17" s="45"/>
      <c r="CI17" s="45"/>
      <c r="CJ17" s="45">
        <v>6</v>
      </c>
      <c r="CK17" s="45"/>
      <c r="CL17" s="45"/>
      <c r="CM17" s="45"/>
      <c r="CN17" s="45"/>
      <c r="CO17" s="45"/>
      <c r="CP17" s="45"/>
      <c r="CQ17" s="45"/>
      <c r="CR17" s="45"/>
      <c r="CS17" s="45"/>
      <c r="CT17" s="45">
        <v>20</v>
      </c>
      <c r="CU17" s="45"/>
      <c r="CV17" s="45"/>
      <c r="CW17" s="103"/>
      <c r="CX17" s="108"/>
      <c r="CY17" s="108"/>
      <c r="CZ17" s="108"/>
    </row>
    <row r="18" spans="1:104" s="109" customFormat="1" ht="20.25" customHeight="1" x14ac:dyDescent="0.2">
      <c r="A18" s="105" t="s">
        <v>26</v>
      </c>
      <c r="B18" s="99"/>
      <c r="C18" s="99"/>
      <c r="D18" s="100"/>
      <c r="E18" s="100"/>
      <c r="F18" s="100"/>
      <c r="G18" s="101"/>
      <c r="H18" s="101"/>
      <c r="I18" s="101">
        <v>550</v>
      </c>
      <c r="J18" s="45">
        <v>300</v>
      </c>
      <c r="K18" s="45">
        <v>600</v>
      </c>
      <c r="L18" s="101"/>
      <c r="M18" s="101"/>
      <c r="N18" s="101"/>
      <c r="O18" s="101"/>
      <c r="P18" s="101"/>
      <c r="Q18" s="101"/>
      <c r="R18" s="101"/>
      <c r="S18" s="101"/>
      <c r="T18" s="101"/>
      <c r="U18" s="45">
        <v>1418</v>
      </c>
      <c r="V18" s="45">
        <f t="shared" si="6"/>
        <v>20</v>
      </c>
      <c r="W18" s="45">
        <f t="shared" si="7"/>
        <v>38</v>
      </c>
      <c r="X18" s="101"/>
      <c r="Y18" s="45">
        <f t="shared" ref="Y18" si="8">W18/V18*10</f>
        <v>19</v>
      </c>
      <c r="Z18" s="101"/>
      <c r="AA18" s="101"/>
      <c r="AB18" s="101"/>
      <c r="AC18" s="45">
        <v>20</v>
      </c>
      <c r="AD18" s="45">
        <v>38</v>
      </c>
      <c r="AE18" s="45">
        <f>AD18/AC18*10</f>
        <v>19</v>
      </c>
      <c r="AF18" s="101"/>
      <c r="AG18" s="101"/>
      <c r="AH18" s="45"/>
      <c r="AI18" s="45">
        <v>1418</v>
      </c>
      <c r="AJ18" s="64">
        <f t="shared" si="4"/>
        <v>1418</v>
      </c>
      <c r="AK18" s="45">
        <v>633</v>
      </c>
      <c r="AL18" s="45">
        <v>760</v>
      </c>
      <c r="AM18" s="45">
        <v>25</v>
      </c>
      <c r="AN18" s="45">
        <f t="shared" si="0"/>
        <v>1908</v>
      </c>
      <c r="AO18" s="45">
        <f t="shared" si="1"/>
        <v>1788</v>
      </c>
      <c r="AP18" s="45">
        <v>470</v>
      </c>
      <c r="AQ18" s="45">
        <v>350</v>
      </c>
      <c r="AR18" s="45"/>
      <c r="AS18" s="45"/>
      <c r="AT18" s="45"/>
      <c r="AU18" s="45"/>
      <c r="AV18" s="45">
        <v>20</v>
      </c>
      <c r="AW18" s="45">
        <v>20</v>
      </c>
      <c r="AX18" s="45">
        <v>18913</v>
      </c>
      <c r="AY18" s="45">
        <v>15800</v>
      </c>
      <c r="AZ18" s="45">
        <v>300</v>
      </c>
      <c r="BA18" s="45">
        <v>370</v>
      </c>
      <c r="BB18" s="45">
        <v>75</v>
      </c>
      <c r="BC18" s="45">
        <f>SUM(BD18:BJ18)</f>
        <v>119</v>
      </c>
      <c r="BD18" s="45"/>
      <c r="BE18" s="45"/>
      <c r="BF18" s="45"/>
      <c r="BG18" s="45">
        <v>55</v>
      </c>
      <c r="BH18" s="45">
        <v>55</v>
      </c>
      <c r="BI18" s="45">
        <v>9</v>
      </c>
      <c r="BJ18" s="45"/>
      <c r="BK18" s="45"/>
      <c r="BL18" s="45"/>
      <c r="BM18" s="45"/>
      <c r="BN18" s="45">
        <v>119</v>
      </c>
      <c r="BO18" s="45">
        <f t="shared" si="2"/>
        <v>0</v>
      </c>
      <c r="BP18" s="45">
        <f t="shared" si="3"/>
        <v>0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>
        <v>370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>
        <v>7800</v>
      </c>
      <c r="CT18" s="45"/>
      <c r="CU18" s="45"/>
      <c r="CV18" s="45"/>
      <c r="CW18" s="103"/>
    </row>
    <row r="19" spans="1:104" s="104" customFormat="1" ht="18.75" customHeight="1" x14ac:dyDescent="0.25">
      <c r="A19" s="105" t="s">
        <v>27</v>
      </c>
      <c r="B19" s="99"/>
      <c r="C19" s="99"/>
      <c r="D19" s="100"/>
      <c r="E19" s="100"/>
      <c r="F19" s="100"/>
      <c r="G19" s="101"/>
      <c r="H19" s="101"/>
      <c r="I19" s="101">
        <v>3430</v>
      </c>
      <c r="J19" s="45">
        <v>1348</v>
      </c>
      <c r="K19" s="45">
        <v>3458</v>
      </c>
      <c r="L19" s="101"/>
      <c r="M19" s="101">
        <v>2806</v>
      </c>
      <c r="N19" s="45">
        <v>320</v>
      </c>
      <c r="O19" s="45">
        <v>1373</v>
      </c>
      <c r="P19" s="45">
        <v>1373</v>
      </c>
      <c r="Q19" s="101"/>
      <c r="R19" s="101"/>
      <c r="S19" s="101"/>
      <c r="T19" s="101"/>
      <c r="U19" s="45">
        <v>3554</v>
      </c>
      <c r="V19" s="45">
        <f>SUM(Z19+AC19+AF19)</f>
        <v>1040</v>
      </c>
      <c r="W19" s="45">
        <f>SUM(AA19+AD19+AG19)</f>
        <v>2323</v>
      </c>
      <c r="X19" s="101"/>
      <c r="Y19" s="45">
        <f>W19/V19*10</f>
        <v>22.33653846153846</v>
      </c>
      <c r="Z19" s="45">
        <v>30</v>
      </c>
      <c r="AA19" s="45">
        <v>42</v>
      </c>
      <c r="AB19" s="45">
        <f>AA19/Z19*10</f>
        <v>14</v>
      </c>
      <c r="AC19" s="45">
        <v>730</v>
      </c>
      <c r="AD19" s="45">
        <v>1519</v>
      </c>
      <c r="AE19" s="45">
        <f>AD19/AC19*10</f>
        <v>20.80821917808219</v>
      </c>
      <c r="AF19" s="45">
        <v>280</v>
      </c>
      <c r="AG19" s="45">
        <v>762</v>
      </c>
      <c r="AH19" s="45">
        <f t="shared" ref="AH19:AH21" si="9">AG19/AF19*10</f>
        <v>27.214285714285715</v>
      </c>
      <c r="AI19" s="45">
        <v>3153</v>
      </c>
      <c r="AJ19" s="64">
        <f t="shared" si="4"/>
        <v>3811</v>
      </c>
      <c r="AK19" s="45">
        <v>1340</v>
      </c>
      <c r="AL19" s="45">
        <v>1465</v>
      </c>
      <c r="AM19" s="45">
        <v>1006</v>
      </c>
      <c r="AN19" s="45">
        <f t="shared" si="0"/>
        <v>19306</v>
      </c>
      <c r="AO19" s="45">
        <f t="shared" si="1"/>
        <v>21376</v>
      </c>
      <c r="AP19" s="45">
        <v>16153</v>
      </c>
      <c r="AQ19" s="45">
        <v>17550</v>
      </c>
      <c r="AR19" s="45"/>
      <c r="AS19" s="45"/>
      <c r="AT19" s="45"/>
      <c r="AU19" s="45"/>
      <c r="AV19" s="45"/>
      <c r="AW19" s="45">
        <v>15</v>
      </c>
      <c r="AX19" s="45">
        <v>42100</v>
      </c>
      <c r="AY19" s="45">
        <v>36854.400000000001</v>
      </c>
      <c r="AZ19" s="110"/>
      <c r="BA19" s="110"/>
      <c r="BB19" s="110"/>
      <c r="BC19" s="45">
        <f>SUM(BD19:BJ19)</f>
        <v>8</v>
      </c>
      <c r="BD19" s="45"/>
      <c r="BE19" s="110"/>
      <c r="BF19" s="45">
        <v>4</v>
      </c>
      <c r="BG19" s="45"/>
      <c r="BH19" s="45"/>
      <c r="BI19" s="45"/>
      <c r="BJ19" s="45">
        <v>4</v>
      </c>
      <c r="BK19" s="110"/>
      <c r="BL19" s="110"/>
      <c r="BM19" s="110"/>
      <c r="BN19" s="111">
        <v>8</v>
      </c>
      <c r="BO19" s="45"/>
      <c r="BP19" s="45"/>
      <c r="BQ19" s="45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1">
        <v>15400</v>
      </c>
      <c r="CO19" s="110"/>
      <c r="CP19" s="111">
        <v>20</v>
      </c>
      <c r="CQ19" s="110"/>
      <c r="CR19" s="110"/>
      <c r="CS19" s="45">
        <v>50417</v>
      </c>
      <c r="CT19" s="45">
        <v>207</v>
      </c>
      <c r="CU19" s="45"/>
      <c r="CV19" s="45"/>
      <c r="CW19" s="103"/>
    </row>
    <row r="20" spans="1:104" s="104" customFormat="1" ht="18.75" customHeight="1" x14ac:dyDescent="0.2">
      <c r="A20" s="105" t="s">
        <v>28</v>
      </c>
      <c r="B20" s="99">
        <v>12.9</v>
      </c>
      <c r="C20" s="99">
        <f>D20/H20*100</f>
        <v>17.61904761904762</v>
      </c>
      <c r="D20" s="100">
        <v>3.7</v>
      </c>
      <c r="E20" s="100">
        <v>3.7</v>
      </c>
      <c r="F20" s="100">
        <v>40.700000000000003</v>
      </c>
      <c r="G20" s="101">
        <v>21</v>
      </c>
      <c r="H20" s="101">
        <v>21</v>
      </c>
      <c r="I20" s="101">
        <v>4122</v>
      </c>
      <c r="J20" s="45">
        <v>589</v>
      </c>
      <c r="K20" s="45">
        <v>1096</v>
      </c>
      <c r="L20" s="45">
        <v>112</v>
      </c>
      <c r="M20" s="101"/>
      <c r="N20" s="101"/>
      <c r="O20" s="101"/>
      <c r="P20" s="101"/>
      <c r="Q20" s="101"/>
      <c r="R20" s="101"/>
      <c r="S20" s="101"/>
      <c r="T20" s="101"/>
      <c r="U20" s="45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45"/>
      <c r="AI20" s="45"/>
      <c r="AJ20" s="64"/>
      <c r="AK20" s="101"/>
      <c r="AL20" s="45"/>
      <c r="AM20" s="45"/>
      <c r="AN20" s="45">
        <f t="shared" si="0"/>
        <v>10</v>
      </c>
      <c r="AO20" s="45">
        <f t="shared" si="1"/>
        <v>10</v>
      </c>
      <c r="AP20" s="45">
        <v>10</v>
      </c>
      <c r="AQ20" s="45">
        <v>10</v>
      </c>
      <c r="AR20" s="45">
        <v>18</v>
      </c>
      <c r="AS20" s="45">
        <v>10.7</v>
      </c>
      <c r="AT20" s="45"/>
      <c r="AU20" s="45"/>
      <c r="AV20" s="45"/>
      <c r="AW20" s="45"/>
      <c r="AX20" s="45">
        <v>160</v>
      </c>
      <c r="AY20" s="45">
        <v>160</v>
      </c>
      <c r="AZ20" s="45">
        <v>46.5</v>
      </c>
      <c r="BA20" s="45">
        <v>92.5</v>
      </c>
      <c r="BB20" s="45">
        <v>91</v>
      </c>
      <c r="BC20" s="45">
        <f>SUM(BD20:BJ20)</f>
        <v>125</v>
      </c>
      <c r="BD20" s="45">
        <v>21</v>
      </c>
      <c r="BE20" s="45">
        <v>9.5</v>
      </c>
      <c r="BF20" s="45">
        <v>4</v>
      </c>
      <c r="BG20" s="45">
        <v>25.5</v>
      </c>
      <c r="BH20" s="45">
        <v>20</v>
      </c>
      <c r="BI20" s="45">
        <v>15</v>
      </c>
      <c r="BJ20" s="45">
        <v>30</v>
      </c>
      <c r="BK20" s="45"/>
      <c r="BL20" s="45"/>
      <c r="BM20" s="45"/>
      <c r="BN20" s="45">
        <v>125</v>
      </c>
      <c r="BO20" s="45">
        <f t="shared" si="2"/>
        <v>13</v>
      </c>
      <c r="BP20" s="45">
        <f t="shared" si="3"/>
        <v>77</v>
      </c>
      <c r="BQ20" s="45">
        <f t="shared" ref="BQ20" si="10">BP20/BO20*10</f>
        <v>59.230769230769234</v>
      </c>
      <c r="BR20" s="45">
        <v>1</v>
      </c>
      <c r="BS20" s="45">
        <v>14</v>
      </c>
      <c r="BT20" s="45">
        <v>1</v>
      </c>
      <c r="BU20" s="45">
        <v>8</v>
      </c>
      <c r="BV20" s="45"/>
      <c r="BW20" s="45"/>
      <c r="BX20" s="45"/>
      <c r="BY20" s="45"/>
      <c r="BZ20" s="45"/>
      <c r="CA20" s="45"/>
      <c r="CB20" s="45">
        <v>2</v>
      </c>
      <c r="CC20" s="45">
        <v>11</v>
      </c>
      <c r="CD20" s="45">
        <v>9</v>
      </c>
      <c r="CE20" s="45">
        <v>44</v>
      </c>
      <c r="CF20" s="45">
        <v>92.5</v>
      </c>
      <c r="CG20" s="45">
        <v>5</v>
      </c>
      <c r="CH20" s="45">
        <v>75</v>
      </c>
      <c r="CI20" s="45">
        <f>CH20/CG20*10</f>
        <v>150</v>
      </c>
      <c r="CJ20" s="45"/>
      <c r="CK20" s="45"/>
      <c r="CL20" s="45"/>
      <c r="CM20" s="45"/>
      <c r="CN20" s="45"/>
      <c r="CO20" s="45"/>
      <c r="CP20" s="45"/>
      <c r="CQ20" s="45">
        <v>90</v>
      </c>
      <c r="CR20" s="45">
        <v>1694</v>
      </c>
      <c r="CS20" s="45"/>
      <c r="CT20" s="45"/>
      <c r="CU20" s="45"/>
      <c r="CV20" s="45"/>
      <c r="CW20" s="103"/>
    </row>
    <row r="21" spans="1:104" s="104" customFormat="1" ht="18.75" customHeight="1" x14ac:dyDescent="0.2">
      <c r="A21" s="105" t="s">
        <v>29</v>
      </c>
      <c r="B21" s="99">
        <v>19.399999999999999</v>
      </c>
      <c r="C21" s="99"/>
      <c r="D21" s="100"/>
      <c r="E21" s="100"/>
      <c r="F21" s="100"/>
      <c r="G21" s="101">
        <v>140</v>
      </c>
      <c r="H21" s="101">
        <v>0</v>
      </c>
      <c r="I21" s="101">
        <v>4379.8999999999996</v>
      </c>
      <c r="J21" s="45">
        <v>496</v>
      </c>
      <c r="K21" s="45">
        <v>5765</v>
      </c>
      <c r="L21" s="101"/>
      <c r="M21" s="101">
        <v>3765</v>
      </c>
      <c r="N21" s="45">
        <v>150</v>
      </c>
      <c r="O21" s="45">
        <v>3750</v>
      </c>
      <c r="P21" s="101"/>
      <c r="Q21" s="101">
        <v>4000</v>
      </c>
      <c r="R21" s="101"/>
      <c r="S21" s="101"/>
      <c r="T21" s="101"/>
      <c r="U21" s="45">
        <v>2643</v>
      </c>
      <c r="V21" s="45">
        <f>SUM(Z21+AC21+AF21)</f>
        <v>720</v>
      </c>
      <c r="W21" s="45">
        <f>SUM(AA21+AD21+AG21)</f>
        <v>1390</v>
      </c>
      <c r="X21" s="101"/>
      <c r="Y21" s="45">
        <f>W21/V21*10</f>
        <v>19.305555555555557</v>
      </c>
      <c r="Z21" s="45">
        <v>290</v>
      </c>
      <c r="AA21" s="45">
        <v>568</v>
      </c>
      <c r="AB21" s="45">
        <f>AA21/Z21*10</f>
        <v>19.586206896551722</v>
      </c>
      <c r="AC21" s="45">
        <v>310</v>
      </c>
      <c r="AD21" s="45">
        <v>592</v>
      </c>
      <c r="AE21" s="45">
        <f>AD21/AC21*10</f>
        <v>19.096774193548388</v>
      </c>
      <c r="AF21" s="45">
        <v>120</v>
      </c>
      <c r="AG21" s="45">
        <v>230</v>
      </c>
      <c r="AH21" s="45">
        <f t="shared" si="9"/>
        <v>19.166666666666668</v>
      </c>
      <c r="AI21" s="45">
        <v>2264</v>
      </c>
      <c r="AJ21" s="64">
        <f t="shared" si="4"/>
        <v>2642.6</v>
      </c>
      <c r="AK21" s="45">
        <v>1171</v>
      </c>
      <c r="AL21" s="45">
        <v>1141.5999999999999</v>
      </c>
      <c r="AM21" s="45">
        <v>330</v>
      </c>
      <c r="AN21" s="45">
        <f t="shared" si="0"/>
        <v>10554.7</v>
      </c>
      <c r="AO21" s="45">
        <f t="shared" si="1"/>
        <v>12897.6</v>
      </c>
      <c r="AP21" s="45">
        <v>8290.7000000000007</v>
      </c>
      <c r="AQ21" s="45">
        <v>10255</v>
      </c>
      <c r="AR21" s="45">
        <v>200</v>
      </c>
      <c r="AS21" s="45">
        <v>200</v>
      </c>
      <c r="AT21" s="45"/>
      <c r="AU21" s="45"/>
      <c r="AV21" s="45"/>
      <c r="AW21" s="45"/>
      <c r="AX21" s="45">
        <v>23322.3</v>
      </c>
      <c r="AY21" s="45">
        <v>22720</v>
      </c>
      <c r="AZ21" s="45">
        <v>1020.5</v>
      </c>
      <c r="BA21" s="45">
        <v>1026.5</v>
      </c>
      <c r="BB21" s="45">
        <v>587</v>
      </c>
      <c r="BC21" s="45">
        <f>SUM(BD21:BJ21)</f>
        <v>513.80000000000007</v>
      </c>
      <c r="BD21" s="45">
        <v>100</v>
      </c>
      <c r="BE21" s="45">
        <v>16</v>
      </c>
      <c r="BF21" s="45">
        <v>4.7</v>
      </c>
      <c r="BG21" s="45">
        <v>97.7</v>
      </c>
      <c r="BH21" s="45">
        <v>109.7</v>
      </c>
      <c r="BI21" s="45">
        <v>169</v>
      </c>
      <c r="BJ21" s="45">
        <v>16.7</v>
      </c>
      <c r="BK21" s="45">
        <v>28.6</v>
      </c>
      <c r="BL21" s="45">
        <v>38.1</v>
      </c>
      <c r="BM21" s="45">
        <v>21.6</v>
      </c>
      <c r="BN21" s="45">
        <v>514</v>
      </c>
      <c r="BO21" s="45">
        <f>SUM(BR21+BT21+BV21+BX21+BZ21+CB21+CD21)</f>
        <v>81.84</v>
      </c>
      <c r="BP21" s="45">
        <f>SUM(BS21+BU21+BW21+BY21+CA21+CC21+CE21)</f>
        <v>1698</v>
      </c>
      <c r="BQ21" s="45">
        <f>BP21/BO21*10</f>
        <v>207.47800586510263</v>
      </c>
      <c r="BR21" s="45">
        <v>22</v>
      </c>
      <c r="BS21" s="45">
        <v>594</v>
      </c>
      <c r="BT21" s="45">
        <v>13</v>
      </c>
      <c r="BU21" s="45">
        <v>258</v>
      </c>
      <c r="BV21" s="45">
        <v>3</v>
      </c>
      <c r="BW21" s="45">
        <v>28</v>
      </c>
      <c r="BX21" s="45">
        <v>19</v>
      </c>
      <c r="BY21" s="45">
        <v>347</v>
      </c>
      <c r="BZ21" s="45">
        <v>13</v>
      </c>
      <c r="CA21" s="45">
        <v>251</v>
      </c>
      <c r="CB21" s="45">
        <v>7</v>
      </c>
      <c r="CC21" s="45">
        <v>142</v>
      </c>
      <c r="CD21" s="45">
        <v>4.84</v>
      </c>
      <c r="CE21" s="45">
        <v>78</v>
      </c>
      <c r="CF21" s="45">
        <v>1026.5</v>
      </c>
      <c r="CG21" s="45">
        <v>111</v>
      </c>
      <c r="CH21" s="45">
        <v>2306</v>
      </c>
      <c r="CI21" s="45">
        <f>CH21/CG21*10</f>
        <v>207.74774774774772</v>
      </c>
      <c r="CJ21" s="45"/>
      <c r="CK21" s="45"/>
      <c r="CL21" s="45"/>
      <c r="CM21" s="45"/>
      <c r="CN21" s="45"/>
      <c r="CO21" s="45"/>
      <c r="CP21" s="45"/>
      <c r="CQ21" s="45"/>
      <c r="CR21" s="45"/>
      <c r="CS21" s="45">
        <v>20006.2</v>
      </c>
      <c r="CT21" s="45">
        <v>15</v>
      </c>
      <c r="CU21" s="45"/>
      <c r="CV21" s="45"/>
      <c r="CW21" s="103"/>
    </row>
    <row r="22" spans="1:104" s="104" customFormat="1" ht="18.95" customHeight="1" x14ac:dyDescent="0.2">
      <c r="A22" s="105" t="s">
        <v>30</v>
      </c>
      <c r="B22" s="99">
        <v>13.6</v>
      </c>
      <c r="C22" s="99">
        <f>D22/H22*100</f>
        <v>13.780487804878049</v>
      </c>
      <c r="D22" s="100">
        <v>56.5</v>
      </c>
      <c r="E22" s="100">
        <v>55.4</v>
      </c>
      <c r="F22" s="100">
        <v>618</v>
      </c>
      <c r="G22" s="101">
        <v>400</v>
      </c>
      <c r="H22" s="101">
        <v>410</v>
      </c>
      <c r="I22" s="101">
        <v>1473</v>
      </c>
      <c r="J22" s="45">
        <v>223</v>
      </c>
      <c r="K22" s="45">
        <v>524</v>
      </c>
      <c r="L22" s="101"/>
      <c r="M22" s="101">
        <v>5459</v>
      </c>
      <c r="N22" s="45">
        <v>668</v>
      </c>
      <c r="O22" s="45">
        <v>3653</v>
      </c>
      <c r="P22" s="45">
        <v>200</v>
      </c>
      <c r="Q22" s="101">
        <v>8222</v>
      </c>
      <c r="R22" s="45">
        <v>203</v>
      </c>
      <c r="S22" s="45">
        <v>1839</v>
      </c>
      <c r="T22" s="101"/>
      <c r="U22" s="45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45"/>
      <c r="AJ22" s="64"/>
      <c r="AK22" s="101"/>
      <c r="AL22" s="45"/>
      <c r="AM22" s="45"/>
      <c r="AN22" s="45"/>
      <c r="AO22" s="45"/>
      <c r="AP22" s="45"/>
      <c r="AQ22" s="45"/>
      <c r="AR22" s="45">
        <v>270</v>
      </c>
      <c r="AS22" s="45">
        <v>270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>
        <v>26</v>
      </c>
      <c r="CR22" s="45">
        <v>3506</v>
      </c>
      <c r="CS22" s="45"/>
      <c r="CT22" s="45"/>
      <c r="CU22" s="45"/>
      <c r="CV22" s="45"/>
      <c r="CW22" s="103"/>
    </row>
    <row r="23" spans="1:104" s="104" customFormat="1" ht="18" customHeight="1" x14ac:dyDescent="0.2">
      <c r="A23" s="105" t="s">
        <v>31</v>
      </c>
      <c r="B23" s="99">
        <v>15</v>
      </c>
      <c r="C23" s="99">
        <f>D23/H23*100</f>
        <v>16.635071090047393</v>
      </c>
      <c r="D23" s="100">
        <v>35.1</v>
      </c>
      <c r="E23" s="100">
        <v>33.1</v>
      </c>
      <c r="F23" s="100">
        <v>391.9</v>
      </c>
      <c r="G23" s="101">
        <v>208</v>
      </c>
      <c r="H23" s="101">
        <v>211</v>
      </c>
      <c r="I23" s="101">
        <v>650</v>
      </c>
      <c r="J23" s="45">
        <v>90</v>
      </c>
      <c r="K23" s="45">
        <v>270</v>
      </c>
      <c r="L23" s="101"/>
      <c r="M23" s="101"/>
      <c r="N23" s="101"/>
      <c r="O23" s="101"/>
      <c r="P23" s="101"/>
      <c r="Q23" s="101">
        <v>2000</v>
      </c>
      <c r="R23" s="101"/>
      <c r="S23" s="101"/>
      <c r="T23" s="101"/>
      <c r="U23" s="45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45"/>
      <c r="AJ23" s="64"/>
      <c r="AK23" s="101"/>
      <c r="AL23" s="45"/>
      <c r="AM23" s="45"/>
      <c r="AN23" s="45"/>
      <c r="AO23" s="45"/>
      <c r="AP23" s="45"/>
      <c r="AQ23" s="45"/>
      <c r="AR23" s="45">
        <v>60</v>
      </c>
      <c r="AS23" s="45">
        <v>60</v>
      </c>
      <c r="AT23" s="45"/>
      <c r="AU23" s="45"/>
      <c r="AV23" s="45"/>
      <c r="AW23" s="45"/>
      <c r="AX23" s="45"/>
      <c r="AY23" s="45"/>
      <c r="AZ23" s="45">
        <v>35</v>
      </c>
      <c r="BA23" s="45">
        <v>35</v>
      </c>
      <c r="BB23" s="45">
        <v>13</v>
      </c>
      <c r="BC23" s="45">
        <f>SUM(BD23:BJ23)</f>
        <v>13</v>
      </c>
      <c r="BD23" s="45">
        <v>1</v>
      </c>
      <c r="BE23" s="45">
        <v>6</v>
      </c>
      <c r="BF23" s="45"/>
      <c r="BG23" s="45">
        <v>1</v>
      </c>
      <c r="BH23" s="45">
        <v>1</v>
      </c>
      <c r="BI23" s="45">
        <v>4</v>
      </c>
      <c r="BJ23" s="45"/>
      <c r="BK23" s="45"/>
      <c r="BL23" s="45"/>
      <c r="BM23" s="45"/>
      <c r="BN23" s="45">
        <v>13</v>
      </c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>
        <v>35</v>
      </c>
      <c r="CG23" s="45"/>
      <c r="CH23" s="45"/>
      <c r="CI23" s="45"/>
      <c r="CJ23" s="45">
        <v>10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103"/>
    </row>
    <row r="24" spans="1:104" s="104" customFormat="1" ht="19.5" customHeight="1" x14ac:dyDescent="0.2">
      <c r="A24" s="105" t="s">
        <v>32</v>
      </c>
      <c r="B24" s="99">
        <v>17.100000000000001</v>
      </c>
      <c r="C24" s="99">
        <f>D24/H24*100</f>
        <v>17.06666666666667</v>
      </c>
      <c r="D24" s="100">
        <v>51.2</v>
      </c>
      <c r="E24" s="100">
        <v>50.1</v>
      </c>
      <c r="F24" s="100">
        <v>544.70000000000005</v>
      </c>
      <c r="G24" s="101">
        <v>300</v>
      </c>
      <c r="H24" s="101">
        <v>300</v>
      </c>
      <c r="I24" s="101">
        <v>1000</v>
      </c>
      <c r="J24" s="45">
        <v>447</v>
      </c>
      <c r="K24" s="45">
        <v>1135</v>
      </c>
      <c r="L24" s="101"/>
      <c r="M24" s="101">
        <v>1000</v>
      </c>
      <c r="N24" s="45">
        <v>60</v>
      </c>
      <c r="O24" s="45">
        <v>600</v>
      </c>
      <c r="P24" s="101"/>
      <c r="Q24" s="101">
        <v>3890</v>
      </c>
      <c r="R24" s="101"/>
      <c r="S24" s="101"/>
      <c r="T24" s="101"/>
      <c r="U24" s="45">
        <v>917</v>
      </c>
      <c r="V24" s="45">
        <f>SUM(Z24+AC24+AF24)</f>
        <v>331</v>
      </c>
      <c r="W24" s="45">
        <f>SUM(AA24+AD24+AG24)</f>
        <v>881</v>
      </c>
      <c r="X24" s="101"/>
      <c r="Y24" s="45">
        <f>W24/V24*10</f>
        <v>26.616314199395774</v>
      </c>
      <c r="Z24" s="45">
        <v>43</v>
      </c>
      <c r="AA24" s="45">
        <v>121</v>
      </c>
      <c r="AB24" s="45">
        <f>AA24/Z24*10</f>
        <v>28.13953488372093</v>
      </c>
      <c r="AC24" s="45">
        <v>268</v>
      </c>
      <c r="AD24" s="45">
        <v>700</v>
      </c>
      <c r="AE24" s="45">
        <f>AD24/AC24*10</f>
        <v>26.119402985074629</v>
      </c>
      <c r="AF24" s="45">
        <v>20</v>
      </c>
      <c r="AG24" s="45">
        <v>60</v>
      </c>
      <c r="AH24" s="45">
        <f>AG24/AF24*10</f>
        <v>30</v>
      </c>
      <c r="AI24" s="45">
        <v>917</v>
      </c>
      <c r="AJ24" s="64">
        <f t="shared" ref="AJ24:AJ29" si="11">AM24+AK24+AL24</f>
        <v>916.8</v>
      </c>
      <c r="AK24" s="45">
        <v>167.8</v>
      </c>
      <c r="AL24" s="45">
        <v>342</v>
      </c>
      <c r="AM24" s="45">
        <v>407</v>
      </c>
      <c r="AN24" s="45">
        <f t="shared" si="0"/>
        <v>1517</v>
      </c>
      <c r="AO24" s="45">
        <f t="shared" si="1"/>
        <v>1533.8</v>
      </c>
      <c r="AP24" s="45">
        <v>600</v>
      </c>
      <c r="AQ24" s="45">
        <v>617</v>
      </c>
      <c r="AR24" s="45">
        <v>300</v>
      </c>
      <c r="AS24" s="45">
        <v>300</v>
      </c>
      <c r="AT24" s="45"/>
      <c r="AU24" s="45"/>
      <c r="AV24" s="45"/>
      <c r="AW24" s="45"/>
      <c r="AX24" s="45">
        <v>959</v>
      </c>
      <c r="AY24" s="45">
        <v>944</v>
      </c>
      <c r="AZ24" s="45">
        <v>324</v>
      </c>
      <c r="BA24" s="45">
        <v>483</v>
      </c>
      <c r="BB24" s="45">
        <v>329</v>
      </c>
      <c r="BC24" s="45">
        <f>SUM(BD24:BJ24)</f>
        <v>338.7</v>
      </c>
      <c r="BD24" s="45">
        <v>64</v>
      </c>
      <c r="BE24" s="45">
        <v>40.6</v>
      </c>
      <c r="BF24" s="45">
        <v>17.399999999999999</v>
      </c>
      <c r="BG24" s="45">
        <v>36.9</v>
      </c>
      <c r="BH24" s="45">
        <v>56.5</v>
      </c>
      <c r="BI24" s="45">
        <v>39</v>
      </c>
      <c r="BJ24" s="45">
        <v>84.3</v>
      </c>
      <c r="BK24" s="45"/>
      <c r="BL24" s="45"/>
      <c r="BM24" s="45"/>
      <c r="BN24" s="45">
        <v>339</v>
      </c>
      <c r="BO24" s="45">
        <f>SUM(BR24+BT24+BV24+BX24+BZ24+CB24+CD24)</f>
        <v>43.9</v>
      </c>
      <c r="BP24" s="45">
        <f>SUM(BS24+BU24+BW24+BY24+CA24+CC24+CE24)</f>
        <v>388</v>
      </c>
      <c r="BQ24" s="45">
        <f>BP24/BO24*10</f>
        <v>88.382687927107071</v>
      </c>
      <c r="BR24" s="45">
        <v>2</v>
      </c>
      <c r="BS24" s="45">
        <v>22</v>
      </c>
      <c r="BT24" s="45">
        <v>16</v>
      </c>
      <c r="BU24" s="45">
        <v>154</v>
      </c>
      <c r="BV24" s="45"/>
      <c r="BW24" s="45"/>
      <c r="BX24" s="45">
        <v>0.5</v>
      </c>
      <c r="BY24" s="45">
        <v>11</v>
      </c>
      <c r="BZ24" s="45">
        <v>0.2</v>
      </c>
      <c r="CA24" s="45">
        <v>4</v>
      </c>
      <c r="CB24" s="45">
        <v>0.2</v>
      </c>
      <c r="CC24" s="45">
        <v>4</v>
      </c>
      <c r="CD24" s="45">
        <v>25</v>
      </c>
      <c r="CE24" s="45">
        <v>193</v>
      </c>
      <c r="CF24" s="45">
        <v>483</v>
      </c>
      <c r="CG24" s="45">
        <v>9.5</v>
      </c>
      <c r="CH24" s="45">
        <v>155</v>
      </c>
      <c r="CI24" s="45">
        <f>CH24/CG24*10</f>
        <v>163.15789473684208</v>
      </c>
      <c r="CJ24" s="45">
        <v>36</v>
      </c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103"/>
    </row>
    <row r="25" spans="1:104" s="109" customFormat="1" ht="18.75" customHeight="1" x14ac:dyDescent="0.2">
      <c r="A25" s="105" t="s">
        <v>33</v>
      </c>
      <c r="B25" s="99"/>
      <c r="C25" s="99"/>
      <c r="D25" s="100"/>
      <c r="E25" s="100"/>
      <c r="F25" s="100"/>
      <c r="G25" s="101"/>
      <c r="H25" s="101"/>
      <c r="I25" s="101">
        <v>320</v>
      </c>
      <c r="J25" s="45">
        <v>222</v>
      </c>
      <c r="K25" s="45">
        <v>230</v>
      </c>
      <c r="L25" s="101"/>
      <c r="M25" s="101"/>
      <c r="N25" s="101"/>
      <c r="O25" s="101"/>
      <c r="P25" s="101"/>
      <c r="Q25" s="101"/>
      <c r="R25" s="101"/>
      <c r="S25" s="101"/>
      <c r="T25" s="101"/>
      <c r="U25" s="45">
        <v>532</v>
      </c>
      <c r="V25" s="45">
        <f t="shared" ref="V25:V27" si="12">SUM(Z25+AC25+AF25)</f>
        <v>0</v>
      </c>
      <c r="W25" s="45">
        <f t="shared" ref="W25:W27" si="13">SUM(AA25+AD25+AG25)</f>
        <v>0</v>
      </c>
      <c r="X25" s="101"/>
      <c r="Y25" s="45"/>
      <c r="Z25" s="101"/>
      <c r="AA25" s="101"/>
      <c r="AB25" s="101"/>
      <c r="AC25" s="101"/>
      <c r="AD25" s="101"/>
      <c r="AE25" s="45"/>
      <c r="AF25" s="101"/>
      <c r="AG25" s="101"/>
      <c r="AH25" s="101"/>
      <c r="AI25" s="45">
        <v>580</v>
      </c>
      <c r="AJ25" s="64">
        <f t="shared" si="11"/>
        <v>532</v>
      </c>
      <c r="AK25" s="45">
        <v>224</v>
      </c>
      <c r="AL25" s="45">
        <v>248</v>
      </c>
      <c r="AM25" s="45">
        <v>60</v>
      </c>
      <c r="AN25" s="45">
        <f t="shared" si="0"/>
        <v>11757</v>
      </c>
      <c r="AO25" s="45">
        <f t="shared" si="1"/>
        <v>11122</v>
      </c>
      <c r="AP25" s="45">
        <v>11177</v>
      </c>
      <c r="AQ25" s="45">
        <v>10590</v>
      </c>
      <c r="AR25" s="45"/>
      <c r="AS25" s="45"/>
      <c r="AT25" s="45"/>
      <c r="AU25" s="45"/>
      <c r="AV25" s="45"/>
      <c r="AW25" s="45"/>
      <c r="AX25" s="45">
        <v>17047</v>
      </c>
      <c r="AY25" s="45">
        <v>17915</v>
      </c>
      <c r="AZ25" s="45">
        <v>2</v>
      </c>
      <c r="BA25" s="45">
        <v>2</v>
      </c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>
        <v>2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>
        <v>11897</v>
      </c>
      <c r="CT25" s="45"/>
      <c r="CU25" s="45"/>
      <c r="CV25" s="45"/>
      <c r="CW25" s="103"/>
    </row>
    <row r="26" spans="1:104" s="104" customFormat="1" ht="18.95" customHeight="1" x14ac:dyDescent="0.2">
      <c r="A26" s="105" t="s">
        <v>34</v>
      </c>
      <c r="B26" s="99"/>
      <c r="C26" s="99"/>
      <c r="D26" s="100"/>
      <c r="E26" s="100"/>
      <c r="F26" s="100"/>
      <c r="G26" s="101"/>
      <c r="H26" s="101"/>
      <c r="I26" s="101">
        <v>557</v>
      </c>
      <c r="J26" s="45">
        <v>270</v>
      </c>
      <c r="K26" s="45">
        <v>540</v>
      </c>
      <c r="L26" s="101"/>
      <c r="M26" s="101"/>
      <c r="N26" s="101"/>
      <c r="O26" s="101"/>
      <c r="P26" s="101"/>
      <c r="Q26" s="101"/>
      <c r="R26" s="101"/>
      <c r="S26" s="101"/>
      <c r="T26" s="101"/>
      <c r="U26" s="45">
        <v>160</v>
      </c>
      <c r="V26" s="45">
        <f t="shared" si="12"/>
        <v>0</v>
      </c>
      <c r="W26" s="45">
        <f t="shared" si="13"/>
        <v>0</v>
      </c>
      <c r="X26" s="101"/>
      <c r="Y26" s="45"/>
      <c r="Z26" s="101"/>
      <c r="AA26" s="101"/>
      <c r="AB26" s="101"/>
      <c r="AC26" s="101"/>
      <c r="AD26" s="101"/>
      <c r="AE26" s="45"/>
      <c r="AF26" s="101"/>
      <c r="AG26" s="101"/>
      <c r="AH26" s="101"/>
      <c r="AI26" s="45">
        <v>160</v>
      </c>
      <c r="AJ26" s="64">
        <f t="shared" si="11"/>
        <v>160</v>
      </c>
      <c r="AK26" s="45">
        <v>20</v>
      </c>
      <c r="AL26" s="45">
        <v>140</v>
      </c>
      <c r="AM26" s="45"/>
      <c r="AN26" s="45">
        <f t="shared" si="0"/>
        <v>160</v>
      </c>
      <c r="AO26" s="45">
        <f t="shared" si="1"/>
        <v>160</v>
      </c>
      <c r="AP26" s="45"/>
      <c r="AQ26" s="45"/>
      <c r="AR26" s="45"/>
      <c r="AS26" s="45"/>
      <c r="AT26" s="45"/>
      <c r="AU26" s="45"/>
      <c r="AV26" s="45"/>
      <c r="AW26" s="45"/>
      <c r="AX26" s="45">
        <v>6600</v>
      </c>
      <c r="AY26" s="45">
        <v>5775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103"/>
    </row>
    <row r="27" spans="1:104" s="109" customFormat="1" ht="18.95" customHeight="1" x14ac:dyDescent="0.2">
      <c r="A27" s="105" t="s">
        <v>35</v>
      </c>
      <c r="B27" s="99"/>
      <c r="C27" s="99"/>
      <c r="D27" s="100"/>
      <c r="E27" s="100"/>
      <c r="F27" s="100"/>
      <c r="G27" s="101"/>
      <c r="H27" s="101"/>
      <c r="I27" s="101">
        <v>3870</v>
      </c>
      <c r="J27" s="45">
        <v>670</v>
      </c>
      <c r="K27" s="45">
        <v>2468</v>
      </c>
      <c r="L27" s="101"/>
      <c r="M27" s="101">
        <v>250</v>
      </c>
      <c r="N27" s="45">
        <v>200</v>
      </c>
      <c r="O27" s="45">
        <v>1450</v>
      </c>
      <c r="P27" s="101"/>
      <c r="Q27" s="101">
        <v>1350</v>
      </c>
      <c r="R27" s="101"/>
      <c r="S27" s="101"/>
      <c r="T27" s="101"/>
      <c r="U27" s="45">
        <v>2504</v>
      </c>
      <c r="V27" s="45">
        <f t="shared" si="12"/>
        <v>570</v>
      </c>
      <c r="W27" s="45">
        <f t="shared" si="13"/>
        <v>610</v>
      </c>
      <c r="X27" s="101"/>
      <c r="Y27" s="45">
        <f t="shared" ref="Y27" si="14">W27/V27*10</f>
        <v>10.701754385964913</v>
      </c>
      <c r="Z27" s="101"/>
      <c r="AA27" s="101"/>
      <c r="AB27" s="101"/>
      <c r="AC27" s="45">
        <v>150</v>
      </c>
      <c r="AD27" s="45">
        <v>190</v>
      </c>
      <c r="AE27" s="45">
        <f t="shared" ref="AE25:AE27" si="15">AD27/AC27*10</f>
        <v>12.666666666666666</v>
      </c>
      <c r="AF27" s="45">
        <v>420</v>
      </c>
      <c r="AG27" s="45">
        <v>420</v>
      </c>
      <c r="AH27" s="45">
        <f>AG27/AF27*10</f>
        <v>10</v>
      </c>
      <c r="AI27" s="45">
        <v>2504</v>
      </c>
      <c r="AJ27" s="64">
        <f t="shared" si="11"/>
        <v>2504</v>
      </c>
      <c r="AK27" s="45">
        <v>850</v>
      </c>
      <c r="AL27" s="45">
        <v>1229</v>
      </c>
      <c r="AM27" s="45">
        <v>425</v>
      </c>
      <c r="AN27" s="45">
        <f t="shared" si="0"/>
        <v>8918</v>
      </c>
      <c r="AO27" s="45">
        <f t="shared" si="1"/>
        <v>8591</v>
      </c>
      <c r="AP27" s="45">
        <v>4154</v>
      </c>
      <c r="AQ27" s="45">
        <v>3997</v>
      </c>
      <c r="AR27" s="45"/>
      <c r="AS27" s="45"/>
      <c r="AT27" s="45">
        <v>2260</v>
      </c>
      <c r="AU27" s="45">
        <v>2090</v>
      </c>
      <c r="AV27" s="45"/>
      <c r="AW27" s="45"/>
      <c r="AX27" s="45">
        <v>20270</v>
      </c>
      <c r="AY27" s="45">
        <v>17394</v>
      </c>
      <c r="AZ27" s="45">
        <v>30</v>
      </c>
      <c r="BA27" s="45">
        <v>30</v>
      </c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>
        <v>30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103"/>
    </row>
    <row r="28" spans="1:104" s="109" customFormat="1" ht="18.75" customHeight="1" x14ac:dyDescent="0.2">
      <c r="A28" s="105" t="s">
        <v>36</v>
      </c>
      <c r="B28" s="99">
        <v>18.899999999999999</v>
      </c>
      <c r="C28" s="99">
        <f>D28/H28*100</f>
        <v>20.404833836858003</v>
      </c>
      <c r="D28" s="100">
        <v>337.7</v>
      </c>
      <c r="E28" s="100">
        <v>331.6</v>
      </c>
      <c r="F28" s="100">
        <v>3715.2</v>
      </c>
      <c r="G28" s="101">
        <v>1518</v>
      </c>
      <c r="H28" s="101">
        <v>1655</v>
      </c>
      <c r="I28" s="101">
        <v>7600</v>
      </c>
      <c r="J28" s="45">
        <v>3247</v>
      </c>
      <c r="K28" s="45">
        <v>6727</v>
      </c>
      <c r="L28" s="45"/>
      <c r="M28" s="101">
        <v>4200</v>
      </c>
      <c r="N28" s="45">
        <v>83</v>
      </c>
      <c r="O28" s="45">
        <v>629</v>
      </c>
      <c r="P28" s="45">
        <v>629</v>
      </c>
      <c r="Q28" s="101">
        <v>12000</v>
      </c>
      <c r="R28" s="101"/>
      <c r="S28" s="101"/>
      <c r="T28" s="101"/>
      <c r="U28" s="45">
        <v>2061</v>
      </c>
      <c r="V28" s="45">
        <f>SUM(Z28+AC28+AF28)</f>
        <v>1166</v>
      </c>
      <c r="W28" s="45">
        <f>SUM(AA28+AD28+AG28)</f>
        <v>3479</v>
      </c>
      <c r="X28" s="101"/>
      <c r="Y28" s="45">
        <f>W28/V28*10</f>
        <v>29.837049742710121</v>
      </c>
      <c r="Z28" s="45">
        <v>225</v>
      </c>
      <c r="AA28" s="45">
        <v>555</v>
      </c>
      <c r="AB28" s="45">
        <f>AA28/Z28*10</f>
        <v>24.666666666666668</v>
      </c>
      <c r="AC28" s="45">
        <v>631</v>
      </c>
      <c r="AD28" s="45">
        <v>2074</v>
      </c>
      <c r="AE28" s="45">
        <f>AD28/AC28*10</f>
        <v>32.86846275752773</v>
      </c>
      <c r="AF28" s="45">
        <v>310</v>
      </c>
      <c r="AG28" s="45">
        <v>850</v>
      </c>
      <c r="AH28" s="45">
        <f>AG28/AF28*10</f>
        <v>27.419354838709676</v>
      </c>
      <c r="AI28" s="45">
        <v>2061</v>
      </c>
      <c r="AJ28" s="64">
        <f t="shared" si="11"/>
        <v>2061</v>
      </c>
      <c r="AK28" s="45">
        <v>467</v>
      </c>
      <c r="AL28" s="45">
        <v>963</v>
      </c>
      <c r="AM28" s="45">
        <v>631</v>
      </c>
      <c r="AN28" s="45">
        <f t="shared" si="0"/>
        <v>7611.3</v>
      </c>
      <c r="AO28" s="45">
        <f t="shared" si="1"/>
        <v>7611</v>
      </c>
      <c r="AP28" s="45">
        <v>5534</v>
      </c>
      <c r="AQ28" s="45">
        <v>5534</v>
      </c>
      <c r="AR28" s="45">
        <v>800</v>
      </c>
      <c r="AS28" s="45">
        <v>829</v>
      </c>
      <c r="AT28" s="45">
        <v>7.8</v>
      </c>
      <c r="AU28" s="45">
        <v>7.5</v>
      </c>
      <c r="AV28" s="45">
        <v>8.5</v>
      </c>
      <c r="AW28" s="45">
        <v>8.5</v>
      </c>
      <c r="AX28" s="45">
        <v>15528</v>
      </c>
      <c r="AY28" s="45">
        <v>15688</v>
      </c>
      <c r="AZ28" s="45">
        <v>1000</v>
      </c>
      <c r="BA28" s="45">
        <v>1000.6</v>
      </c>
      <c r="BB28" s="45">
        <v>702</v>
      </c>
      <c r="BC28" s="45">
        <f>SUM(BD28:BJ28)</f>
        <v>702.69999999999993</v>
      </c>
      <c r="BD28" s="45">
        <v>216</v>
      </c>
      <c r="BE28" s="45">
        <v>42</v>
      </c>
      <c r="BF28" s="45">
        <v>48.3</v>
      </c>
      <c r="BG28" s="45">
        <v>135</v>
      </c>
      <c r="BH28" s="45">
        <v>186</v>
      </c>
      <c r="BI28" s="45">
        <v>28</v>
      </c>
      <c r="BJ28" s="45">
        <v>47.4</v>
      </c>
      <c r="BK28" s="45">
        <v>2</v>
      </c>
      <c r="BL28" s="45">
        <v>1</v>
      </c>
      <c r="BM28" s="45"/>
      <c r="BN28" s="45">
        <v>703</v>
      </c>
      <c r="BO28" s="45">
        <f>SUM(BR28+BT28+BV28+BX28+BZ28+CB28+CD28)</f>
        <v>79</v>
      </c>
      <c r="BP28" s="45">
        <f>SUM(BS28+BU28+BW28+BY28+CA28+CC28+CE28)</f>
        <v>1377</v>
      </c>
      <c r="BQ28" s="45">
        <f>BP28/BO28*10</f>
        <v>174.30379746835442</v>
      </c>
      <c r="BR28" s="45">
        <v>24</v>
      </c>
      <c r="BS28" s="45">
        <v>434</v>
      </c>
      <c r="BT28" s="45">
        <v>20</v>
      </c>
      <c r="BU28" s="45">
        <v>358</v>
      </c>
      <c r="BV28" s="45">
        <v>21</v>
      </c>
      <c r="BW28" s="45">
        <v>338</v>
      </c>
      <c r="BX28" s="45"/>
      <c r="BY28" s="45"/>
      <c r="BZ28" s="45"/>
      <c r="CA28" s="45"/>
      <c r="CB28" s="45"/>
      <c r="CC28" s="45"/>
      <c r="CD28" s="45">
        <v>14</v>
      </c>
      <c r="CE28" s="45">
        <v>247</v>
      </c>
      <c r="CF28" s="45">
        <v>1000.6</v>
      </c>
      <c r="CG28" s="45">
        <v>58</v>
      </c>
      <c r="CH28" s="45">
        <v>1250</v>
      </c>
      <c r="CI28" s="45">
        <f>CH28/CG28*10</f>
        <v>215.51724137931035</v>
      </c>
      <c r="CJ28" s="45"/>
      <c r="CK28" s="45"/>
      <c r="CL28" s="45"/>
      <c r="CM28" s="45"/>
      <c r="CN28" s="45">
        <v>4000</v>
      </c>
      <c r="CO28" s="45"/>
      <c r="CP28" s="45"/>
      <c r="CQ28" s="45">
        <v>270</v>
      </c>
      <c r="CR28" s="45">
        <v>8000</v>
      </c>
      <c r="CS28" s="45">
        <v>20776</v>
      </c>
      <c r="CT28" s="45">
        <v>263</v>
      </c>
      <c r="CU28" s="45"/>
      <c r="CV28" s="45"/>
      <c r="CW28" s="103"/>
    </row>
    <row r="29" spans="1:104" s="104" customFormat="1" ht="18.95" customHeight="1" x14ac:dyDescent="0.2">
      <c r="A29" s="105" t="s">
        <v>37</v>
      </c>
      <c r="B29" s="99">
        <v>23.3</v>
      </c>
      <c r="C29" s="99">
        <f>D29/H29*100</f>
        <v>28.978021978021978</v>
      </c>
      <c r="D29" s="100">
        <v>527.4</v>
      </c>
      <c r="E29" s="100">
        <v>527.4</v>
      </c>
      <c r="F29" s="100">
        <v>5700.7</v>
      </c>
      <c r="G29" s="101">
        <v>1808</v>
      </c>
      <c r="H29" s="101">
        <v>1820</v>
      </c>
      <c r="I29" s="101">
        <v>3120</v>
      </c>
      <c r="J29" s="45">
        <v>1310</v>
      </c>
      <c r="K29" s="45">
        <v>1485</v>
      </c>
      <c r="L29" s="101"/>
      <c r="M29" s="64">
        <v>38858</v>
      </c>
      <c r="N29" s="45">
        <v>1156</v>
      </c>
      <c r="O29" s="45">
        <v>22057</v>
      </c>
      <c r="P29" s="45"/>
      <c r="Q29" s="101">
        <v>30000</v>
      </c>
      <c r="R29" s="45"/>
      <c r="S29" s="45"/>
      <c r="T29" s="101"/>
      <c r="U29" s="45">
        <v>980</v>
      </c>
      <c r="V29" s="45">
        <f>SUM(Z29+AC29+AF29)</f>
        <v>413</v>
      </c>
      <c r="W29" s="45">
        <f>SUM(AA29+AD29+AG29)</f>
        <v>984</v>
      </c>
      <c r="X29" s="101"/>
      <c r="Y29" s="45">
        <f>W29/V29*10</f>
        <v>23.825665859564165</v>
      </c>
      <c r="Z29" s="45">
        <v>100</v>
      </c>
      <c r="AA29" s="45">
        <v>150</v>
      </c>
      <c r="AB29" s="45">
        <f>AA29/Z29*10</f>
        <v>15</v>
      </c>
      <c r="AC29" s="45">
        <v>18</v>
      </c>
      <c r="AD29" s="45">
        <v>24</v>
      </c>
      <c r="AE29" s="45">
        <f>AD29/AC29*10</f>
        <v>13.333333333333332</v>
      </c>
      <c r="AF29" s="45">
        <v>295</v>
      </c>
      <c r="AG29" s="45">
        <v>810</v>
      </c>
      <c r="AH29" s="45">
        <f>AG29/AF29*10</f>
        <v>27.457627118644066</v>
      </c>
      <c r="AI29" s="45">
        <v>980</v>
      </c>
      <c r="AJ29" s="64">
        <f t="shared" si="11"/>
        <v>980</v>
      </c>
      <c r="AK29" s="45">
        <v>205</v>
      </c>
      <c r="AL29" s="45">
        <v>757</v>
      </c>
      <c r="AM29" s="45">
        <v>18</v>
      </c>
      <c r="AN29" s="45">
        <f t="shared" si="0"/>
        <v>10632</v>
      </c>
      <c r="AO29" s="45">
        <f t="shared" si="1"/>
        <v>11964</v>
      </c>
      <c r="AP29" s="45">
        <v>8364</v>
      </c>
      <c r="AQ29" s="45">
        <v>9155</v>
      </c>
      <c r="AR29" s="45">
        <v>1000</v>
      </c>
      <c r="AS29" s="45">
        <v>1000</v>
      </c>
      <c r="AT29" s="45">
        <v>788</v>
      </c>
      <c r="AU29" s="45">
        <v>1329</v>
      </c>
      <c r="AV29" s="45">
        <v>500</v>
      </c>
      <c r="AW29" s="45">
        <v>500</v>
      </c>
      <c r="AX29" s="45">
        <v>37076</v>
      </c>
      <c r="AY29" s="45">
        <v>33379</v>
      </c>
      <c r="AZ29" s="45">
        <v>8</v>
      </c>
      <c r="BA29" s="45">
        <v>8</v>
      </c>
      <c r="BB29" s="45">
        <v>50</v>
      </c>
      <c r="BC29" s="45">
        <f>SUM(BD29:BJ29)</f>
        <v>55</v>
      </c>
      <c r="BD29" s="45"/>
      <c r="BE29" s="45"/>
      <c r="BF29" s="45"/>
      <c r="BG29" s="45">
        <v>20</v>
      </c>
      <c r="BH29" s="45"/>
      <c r="BI29" s="45">
        <v>35</v>
      </c>
      <c r="BJ29" s="45"/>
      <c r="BK29" s="45"/>
      <c r="BL29" s="45"/>
      <c r="BM29" s="45"/>
      <c r="BN29" s="45">
        <v>55</v>
      </c>
      <c r="BO29" s="45">
        <f t="shared" ref="BO29:BO31" si="16">SUM(BR29+BT29+BV29+BX29+BZ29+CB29+CD29)</f>
        <v>0</v>
      </c>
      <c r="BP29" s="45">
        <f t="shared" ref="BP29:BP31" si="17">SUM(BS29+BU29+BW29+BY29+CA29+CC29+CE29)</f>
        <v>0</v>
      </c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>
        <v>8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>
        <v>22325</v>
      </c>
      <c r="CT29" s="45">
        <v>400</v>
      </c>
      <c r="CU29" s="45"/>
      <c r="CV29" s="45"/>
      <c r="CW29" s="103"/>
    </row>
    <row r="30" spans="1:104" s="104" customFormat="1" ht="18.95" customHeight="1" x14ac:dyDescent="0.2">
      <c r="A30" s="105" t="s">
        <v>38</v>
      </c>
      <c r="B30" s="99">
        <v>14.2</v>
      </c>
      <c r="C30" s="99">
        <f>D30/H30*100</f>
        <v>9.7402597402597415</v>
      </c>
      <c r="D30" s="100">
        <v>7.5</v>
      </c>
      <c r="E30" s="100">
        <v>7.2</v>
      </c>
      <c r="F30" s="100">
        <v>82.5</v>
      </c>
      <c r="G30" s="101">
        <v>77</v>
      </c>
      <c r="H30" s="101">
        <v>77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45"/>
      <c r="V30" s="101"/>
      <c r="W30" s="101"/>
      <c r="X30" s="101"/>
      <c r="Y30" s="101"/>
      <c r="Z30" s="101"/>
      <c r="AA30" s="101"/>
      <c r="AB30" s="45"/>
      <c r="AC30" s="101"/>
      <c r="AD30" s="101"/>
      <c r="AE30" s="101"/>
      <c r="AF30" s="101"/>
      <c r="AG30" s="101"/>
      <c r="AH30" s="45"/>
      <c r="AI30" s="45"/>
      <c r="AJ30" s="64"/>
      <c r="AK30" s="101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103"/>
    </row>
    <row r="31" spans="1:104" s="104" customFormat="1" ht="18.95" customHeight="1" x14ac:dyDescent="0.2">
      <c r="A31" s="105" t="s">
        <v>39</v>
      </c>
      <c r="B31" s="99">
        <v>10.9</v>
      </c>
      <c r="C31" s="99">
        <f>D31/H31*100</f>
        <v>12.559259259259258</v>
      </c>
      <c r="D31" s="100">
        <v>67.819999999999993</v>
      </c>
      <c r="E31" s="100">
        <v>65.8</v>
      </c>
      <c r="F31" s="100">
        <v>746</v>
      </c>
      <c r="G31" s="101">
        <v>578</v>
      </c>
      <c r="H31" s="101">
        <v>540</v>
      </c>
      <c r="I31" s="101">
        <v>3350</v>
      </c>
      <c r="J31" s="45">
        <v>1315</v>
      </c>
      <c r="K31" s="45">
        <v>3451</v>
      </c>
      <c r="L31" s="101"/>
      <c r="M31" s="101">
        <v>1200</v>
      </c>
      <c r="N31" s="45">
        <v>45</v>
      </c>
      <c r="O31" s="45">
        <v>100</v>
      </c>
      <c r="P31" s="101"/>
      <c r="Q31" s="101">
        <v>6100</v>
      </c>
      <c r="R31" s="101"/>
      <c r="S31" s="101"/>
      <c r="T31" s="101"/>
      <c r="U31" s="45">
        <v>5049</v>
      </c>
      <c r="V31" s="45">
        <f>SUM(Z31+AC31+AF31)</f>
        <v>990</v>
      </c>
      <c r="W31" s="45">
        <f>SUM(AA31+AD31+AG31)</f>
        <v>1792</v>
      </c>
      <c r="X31" s="101"/>
      <c r="Y31" s="45">
        <f>W31/V31*10</f>
        <v>18.101010101010104</v>
      </c>
      <c r="Z31" s="45">
        <v>200</v>
      </c>
      <c r="AA31" s="45">
        <v>280</v>
      </c>
      <c r="AB31" s="45">
        <f t="shared" ref="AB31:AB32" si="18">AA31/Z31*10</f>
        <v>14</v>
      </c>
      <c r="AC31" s="45">
        <v>345</v>
      </c>
      <c r="AD31" s="45">
        <v>500</v>
      </c>
      <c r="AE31" s="45">
        <f>AD31/AC31*10</f>
        <v>14.492753623188406</v>
      </c>
      <c r="AF31" s="45">
        <v>445</v>
      </c>
      <c r="AG31" s="45">
        <v>1012</v>
      </c>
      <c r="AH31" s="45">
        <f t="shared" ref="AH31:AH33" si="19">AG31/AF31*10</f>
        <v>22.741573033707866</v>
      </c>
      <c r="AI31" s="45">
        <v>4935</v>
      </c>
      <c r="AJ31" s="64">
        <f>AM31+AK31+AL31</f>
        <v>5149</v>
      </c>
      <c r="AK31" s="45">
        <v>1580</v>
      </c>
      <c r="AL31" s="45">
        <v>3274</v>
      </c>
      <c r="AM31" s="45">
        <v>295</v>
      </c>
      <c r="AN31" s="45">
        <f t="shared" si="0"/>
        <v>16555.599999999999</v>
      </c>
      <c r="AO31" s="45">
        <f t="shared" si="1"/>
        <v>16408.599999999999</v>
      </c>
      <c r="AP31" s="45">
        <v>8254</v>
      </c>
      <c r="AQ31" s="45">
        <v>7619</v>
      </c>
      <c r="AR31" s="45">
        <v>100</v>
      </c>
      <c r="AS31" s="45">
        <v>100</v>
      </c>
      <c r="AT31" s="45">
        <v>3366.6</v>
      </c>
      <c r="AU31" s="45">
        <v>3640.6</v>
      </c>
      <c r="AV31" s="45"/>
      <c r="AW31" s="45"/>
      <c r="AX31" s="45">
        <v>36062</v>
      </c>
      <c r="AY31" s="45">
        <v>41604.300000000003</v>
      </c>
      <c r="AZ31" s="45">
        <v>7</v>
      </c>
      <c r="BA31" s="45">
        <v>82</v>
      </c>
      <c r="BB31" s="45">
        <v>7</v>
      </c>
      <c r="BC31" s="45">
        <f>SUM(BD31:BJ31)</f>
        <v>36.5</v>
      </c>
      <c r="BD31" s="45">
        <v>32</v>
      </c>
      <c r="BE31" s="45">
        <v>1</v>
      </c>
      <c r="BF31" s="45"/>
      <c r="BG31" s="45">
        <v>2</v>
      </c>
      <c r="BH31" s="45">
        <v>1</v>
      </c>
      <c r="BI31" s="45">
        <v>0.5</v>
      </c>
      <c r="BJ31" s="45"/>
      <c r="BK31" s="45"/>
      <c r="BL31" s="45"/>
      <c r="BM31" s="45"/>
      <c r="BN31" s="45">
        <v>37</v>
      </c>
      <c r="BO31" s="45">
        <f t="shared" si="16"/>
        <v>1.8</v>
      </c>
      <c r="BP31" s="45">
        <f t="shared" si="17"/>
        <v>2.2999999999999998</v>
      </c>
      <c r="BQ31" s="45">
        <f t="shared" ref="BQ31" si="20">BP31/BO31*10</f>
        <v>12.777777777777777</v>
      </c>
      <c r="BR31" s="45"/>
      <c r="BS31" s="45"/>
      <c r="BT31" s="45">
        <v>1.8</v>
      </c>
      <c r="BU31" s="45">
        <v>2.2999999999999998</v>
      </c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>
        <v>82</v>
      </c>
      <c r="CG31" s="45"/>
      <c r="CH31" s="45"/>
      <c r="CI31" s="45"/>
      <c r="CJ31" s="45">
        <v>1</v>
      </c>
      <c r="CK31" s="45"/>
      <c r="CL31" s="45"/>
      <c r="CM31" s="45"/>
      <c r="CN31" s="45"/>
      <c r="CO31" s="45"/>
      <c r="CP31" s="45"/>
      <c r="CQ31" s="45"/>
      <c r="CR31" s="45"/>
      <c r="CS31" s="45">
        <v>17285</v>
      </c>
      <c r="CT31" s="45">
        <v>170</v>
      </c>
      <c r="CU31" s="45"/>
      <c r="CV31" s="45"/>
      <c r="CW31" s="103"/>
    </row>
    <row r="32" spans="1:104" s="104" customFormat="1" ht="18" customHeight="1" x14ac:dyDescent="0.2">
      <c r="A32" s="105" t="s">
        <v>40</v>
      </c>
      <c r="B32" s="99"/>
      <c r="C32" s="99"/>
      <c r="D32" s="100"/>
      <c r="E32" s="100"/>
      <c r="F32" s="100"/>
      <c r="G32" s="101"/>
      <c r="H32" s="101"/>
      <c r="I32" s="101">
        <v>400</v>
      </c>
      <c r="J32" s="45">
        <v>90</v>
      </c>
      <c r="K32" s="45">
        <v>220</v>
      </c>
      <c r="L32" s="45">
        <v>30</v>
      </c>
      <c r="M32" s="101"/>
      <c r="N32" s="101"/>
      <c r="O32" s="101"/>
      <c r="P32" s="101"/>
      <c r="Q32" s="101"/>
      <c r="R32" s="101"/>
      <c r="S32" s="101"/>
      <c r="T32" s="101"/>
      <c r="U32" s="45">
        <v>4140</v>
      </c>
      <c r="V32" s="45">
        <f t="shared" ref="V32:V35" si="21">SUM(Z32+AC32+AF32)</f>
        <v>787.5</v>
      </c>
      <c r="W32" s="45">
        <f t="shared" ref="W32:W35" si="22">SUM(AA32+AD32+AG32)</f>
        <v>1366</v>
      </c>
      <c r="X32" s="101"/>
      <c r="Y32" s="45">
        <f t="shared" ref="Y32:Y35" si="23">W32/V32*10</f>
        <v>17.346031746031748</v>
      </c>
      <c r="Z32" s="45">
        <v>60</v>
      </c>
      <c r="AA32" s="45">
        <v>160</v>
      </c>
      <c r="AB32" s="45">
        <f t="shared" si="18"/>
        <v>26.666666666666664</v>
      </c>
      <c r="AC32" s="45">
        <v>352.5</v>
      </c>
      <c r="AD32" s="45">
        <v>478.5</v>
      </c>
      <c r="AE32" s="45">
        <f>AD32/AC32*10</f>
        <v>13.574468085106384</v>
      </c>
      <c r="AF32" s="45">
        <v>375</v>
      </c>
      <c r="AG32" s="45">
        <v>727.5</v>
      </c>
      <c r="AH32" s="45">
        <f t="shared" si="19"/>
        <v>19.399999999999999</v>
      </c>
      <c r="AI32" s="45">
        <v>3995</v>
      </c>
      <c r="AJ32" s="64">
        <f>AM32+AK32+AL32</f>
        <v>4139.8</v>
      </c>
      <c r="AK32" s="45">
        <v>1297.5</v>
      </c>
      <c r="AL32" s="45">
        <v>2259.8000000000002</v>
      </c>
      <c r="AM32" s="45">
        <v>582.5</v>
      </c>
      <c r="AN32" s="45">
        <f t="shared" si="0"/>
        <v>6891</v>
      </c>
      <c r="AO32" s="45">
        <f t="shared" si="1"/>
        <v>6983.8</v>
      </c>
      <c r="AP32" s="45">
        <v>1870</v>
      </c>
      <c r="AQ32" s="45">
        <v>1857</v>
      </c>
      <c r="AR32" s="45"/>
      <c r="AS32" s="45"/>
      <c r="AT32" s="45">
        <v>1026</v>
      </c>
      <c r="AU32" s="45">
        <v>977</v>
      </c>
      <c r="AV32" s="45"/>
      <c r="AW32" s="45">
        <v>10</v>
      </c>
      <c r="AX32" s="45">
        <v>20179.2</v>
      </c>
      <c r="AY32" s="45">
        <v>16516</v>
      </c>
      <c r="AZ32" s="45"/>
      <c r="BA32" s="45"/>
      <c r="BB32" s="45">
        <v>1</v>
      </c>
      <c r="BC32" s="45">
        <f>SUM(BD32:BJ32)</f>
        <v>1</v>
      </c>
      <c r="BD32" s="45"/>
      <c r="BE32" s="45"/>
      <c r="BF32" s="45"/>
      <c r="BG32" s="45"/>
      <c r="BH32" s="45"/>
      <c r="BI32" s="45">
        <v>0.2</v>
      </c>
      <c r="BJ32" s="45">
        <v>0.8</v>
      </c>
      <c r="BK32" s="45"/>
      <c r="BL32" s="45"/>
      <c r="BM32" s="45"/>
      <c r="BN32" s="45">
        <v>1</v>
      </c>
      <c r="BO32" s="45">
        <f>SUM(BR32+BT32+BV32+BX32+BZ32+CB32+CD32)</f>
        <v>1</v>
      </c>
      <c r="BP32" s="45">
        <f>SUM(BS32+BU32+BW32+BY32+CA32+CC32+CE32)</f>
        <v>13</v>
      </c>
      <c r="BQ32" s="45">
        <f>BP32/BO32*10</f>
        <v>130</v>
      </c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>
        <v>0.2</v>
      </c>
      <c r="CC32" s="45">
        <v>2</v>
      </c>
      <c r="CD32" s="45">
        <v>0.8</v>
      </c>
      <c r="CE32" s="45">
        <v>11</v>
      </c>
      <c r="CF32" s="45"/>
      <c r="CG32" s="45"/>
      <c r="CH32" s="45"/>
      <c r="CI32" s="45"/>
      <c r="CJ32" s="45">
        <v>25</v>
      </c>
      <c r="CK32" s="45">
        <v>10</v>
      </c>
      <c r="CL32" s="45">
        <v>30</v>
      </c>
      <c r="CM32" s="45">
        <f>CL32/CK32*10</f>
        <v>30</v>
      </c>
      <c r="CN32" s="45">
        <v>10000</v>
      </c>
      <c r="CO32" s="45">
        <v>100</v>
      </c>
      <c r="CP32" s="45"/>
      <c r="CQ32" s="45"/>
      <c r="CR32" s="45"/>
      <c r="CS32" s="45">
        <v>13230</v>
      </c>
      <c r="CT32" s="45"/>
      <c r="CU32" s="45"/>
      <c r="CV32" s="45"/>
      <c r="CW32" s="103"/>
    </row>
    <row r="33" spans="1:101" s="104" customFormat="1" ht="18.95" customHeight="1" x14ac:dyDescent="0.2">
      <c r="A33" s="105" t="s">
        <v>41</v>
      </c>
      <c r="B33" s="99">
        <v>8.5</v>
      </c>
      <c r="C33" s="99">
        <f>D33/H33*100</f>
        <v>9.4527363184079594</v>
      </c>
      <c r="D33" s="100">
        <v>19</v>
      </c>
      <c r="E33" s="100">
        <v>16</v>
      </c>
      <c r="F33" s="100">
        <v>171</v>
      </c>
      <c r="G33" s="101">
        <v>209</v>
      </c>
      <c r="H33" s="101">
        <v>201</v>
      </c>
      <c r="I33" s="101">
        <v>1264</v>
      </c>
      <c r="J33" s="45">
        <v>720</v>
      </c>
      <c r="K33" s="45">
        <v>920</v>
      </c>
      <c r="L33" s="101"/>
      <c r="M33" s="101">
        <v>1835</v>
      </c>
      <c r="N33" s="45">
        <v>1220</v>
      </c>
      <c r="O33" s="45">
        <v>3000</v>
      </c>
      <c r="P33" s="101"/>
      <c r="Q33" s="101">
        <v>7200</v>
      </c>
      <c r="R33" s="101"/>
      <c r="S33" s="101"/>
      <c r="T33" s="101"/>
      <c r="U33" s="45">
        <v>1304</v>
      </c>
      <c r="V33" s="45">
        <f t="shared" si="21"/>
        <v>290</v>
      </c>
      <c r="W33" s="45">
        <f t="shared" si="22"/>
        <v>538</v>
      </c>
      <c r="X33" s="101"/>
      <c r="Y33" s="45">
        <f t="shared" si="23"/>
        <v>18.551724137931032</v>
      </c>
      <c r="Z33" s="45">
        <v>50</v>
      </c>
      <c r="AA33" s="45">
        <v>100</v>
      </c>
      <c r="AB33" s="45">
        <f t="shared" ref="AB33" si="24">AA33/Z33*10</f>
        <v>20</v>
      </c>
      <c r="AC33" s="45">
        <v>215</v>
      </c>
      <c r="AD33" s="45">
        <v>396</v>
      </c>
      <c r="AE33" s="45">
        <f>AD33/AC33*10</f>
        <v>18.418604651162791</v>
      </c>
      <c r="AF33" s="45">
        <v>25</v>
      </c>
      <c r="AG33" s="45">
        <v>42</v>
      </c>
      <c r="AH33" s="45">
        <f t="shared" si="19"/>
        <v>16.8</v>
      </c>
      <c r="AI33" s="45">
        <v>1057.51</v>
      </c>
      <c r="AJ33" s="64">
        <f>AM33+AK33+AL33</f>
        <v>1304</v>
      </c>
      <c r="AK33" s="45">
        <v>322</v>
      </c>
      <c r="AL33" s="45">
        <v>407</v>
      </c>
      <c r="AM33" s="45">
        <v>575</v>
      </c>
      <c r="AN33" s="45">
        <f t="shared" si="0"/>
        <v>1057.51</v>
      </c>
      <c r="AO33" s="45">
        <f t="shared" si="1"/>
        <v>1304</v>
      </c>
      <c r="AP33" s="45"/>
      <c r="AQ33" s="45"/>
      <c r="AR33" s="45">
        <v>379.23</v>
      </c>
      <c r="AS33" s="45">
        <v>389.23</v>
      </c>
      <c r="AT33" s="45"/>
      <c r="AU33" s="45"/>
      <c r="AV33" s="45"/>
      <c r="AW33" s="45"/>
      <c r="AX33" s="45">
        <v>5052.62</v>
      </c>
      <c r="AY33" s="45">
        <v>4829</v>
      </c>
      <c r="AZ33" s="45">
        <v>20</v>
      </c>
      <c r="BA33" s="45">
        <v>30</v>
      </c>
      <c r="BB33" s="45">
        <v>3</v>
      </c>
      <c r="BC33" s="45">
        <f>SUM(BD33:BJ33)</f>
        <v>3</v>
      </c>
      <c r="BD33" s="45"/>
      <c r="BE33" s="45">
        <v>3</v>
      </c>
      <c r="BF33" s="45"/>
      <c r="BG33" s="45"/>
      <c r="BH33" s="45"/>
      <c r="BI33" s="45"/>
      <c r="BJ33" s="45"/>
      <c r="BK33" s="45"/>
      <c r="BL33" s="45"/>
      <c r="BM33" s="45"/>
      <c r="BN33" s="45">
        <v>3</v>
      </c>
      <c r="BO33" s="45">
        <f>SUM(BR33+BT33+BV33+BX33+BZ33+CB33+CD33)</f>
        <v>1</v>
      </c>
      <c r="BP33" s="45">
        <f>SUM(BS33+BU33+BW33+BY33+CA33+CC33+CE33)</f>
        <v>10</v>
      </c>
      <c r="BQ33" s="45">
        <f>BP33/BO33*10</f>
        <v>100</v>
      </c>
      <c r="BR33" s="45"/>
      <c r="BS33" s="45"/>
      <c r="BT33" s="45">
        <v>1</v>
      </c>
      <c r="BU33" s="45">
        <v>10</v>
      </c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>
        <v>30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>
        <v>10606</v>
      </c>
      <c r="CT33" s="45"/>
      <c r="CU33" s="45"/>
      <c r="CV33" s="45"/>
      <c r="CW33" s="103"/>
    </row>
    <row r="34" spans="1:101" s="104" customFormat="1" ht="18.95" customHeight="1" x14ac:dyDescent="0.2">
      <c r="A34" s="105" t="s">
        <v>42</v>
      </c>
      <c r="B34" s="99"/>
      <c r="C34" s="99"/>
      <c r="D34" s="100"/>
      <c r="E34" s="100"/>
      <c r="F34" s="100"/>
      <c r="G34" s="101"/>
      <c r="H34" s="101"/>
      <c r="I34" s="101">
        <v>2300</v>
      </c>
      <c r="J34" s="45">
        <v>440</v>
      </c>
      <c r="K34" s="45">
        <v>853</v>
      </c>
      <c r="L34" s="101"/>
      <c r="M34" s="101"/>
      <c r="N34" s="101"/>
      <c r="O34" s="101"/>
      <c r="P34" s="101"/>
      <c r="Q34" s="101"/>
      <c r="R34" s="101"/>
      <c r="S34" s="101"/>
      <c r="T34" s="101"/>
      <c r="U34" s="45"/>
      <c r="V34" s="45"/>
      <c r="W34" s="45"/>
      <c r="X34" s="101"/>
      <c r="Y34" s="45"/>
      <c r="Z34" s="101"/>
      <c r="AA34" s="101"/>
      <c r="AB34" s="101"/>
      <c r="AC34" s="101"/>
      <c r="AD34" s="101"/>
      <c r="AE34" s="101"/>
      <c r="AF34" s="101"/>
      <c r="AG34" s="101"/>
      <c r="AH34" s="101"/>
      <c r="AI34" s="45">
        <v>76</v>
      </c>
      <c r="AJ34" s="64">
        <f>AM34+AK34+AL34</f>
        <v>64</v>
      </c>
      <c r="AK34" s="101"/>
      <c r="AL34" s="45">
        <v>64</v>
      </c>
      <c r="AM34" s="45"/>
      <c r="AN34" s="45">
        <f t="shared" si="0"/>
        <v>76</v>
      </c>
      <c r="AO34" s="45">
        <f t="shared" si="1"/>
        <v>64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>
        <v>84</v>
      </c>
      <c r="BA34" s="45">
        <v>70</v>
      </c>
      <c r="BB34" s="45">
        <v>20</v>
      </c>
      <c r="BC34" s="45">
        <f>SUM(BD34:BJ34)</f>
        <v>9</v>
      </c>
      <c r="BD34" s="45">
        <v>0.5</v>
      </c>
      <c r="BE34" s="45">
        <v>3</v>
      </c>
      <c r="BF34" s="45">
        <v>0.5</v>
      </c>
      <c r="BG34" s="45">
        <v>1</v>
      </c>
      <c r="BH34" s="45">
        <v>4</v>
      </c>
      <c r="BI34" s="45"/>
      <c r="BJ34" s="45"/>
      <c r="BK34" s="45"/>
      <c r="BL34" s="45"/>
      <c r="BM34" s="45"/>
      <c r="BN34" s="45">
        <v>9</v>
      </c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>
        <v>70</v>
      </c>
      <c r="CG34" s="45"/>
      <c r="CH34" s="45"/>
      <c r="CI34" s="45"/>
      <c r="CJ34" s="45">
        <v>17</v>
      </c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103"/>
    </row>
    <row r="35" spans="1:101" s="104" customFormat="1" ht="18.75" customHeight="1" x14ac:dyDescent="0.2">
      <c r="A35" s="105" t="s">
        <v>43</v>
      </c>
      <c r="B35" s="99"/>
      <c r="C35" s="99"/>
      <c r="D35" s="100"/>
      <c r="E35" s="100"/>
      <c r="F35" s="100"/>
      <c r="G35" s="101"/>
      <c r="H35" s="101"/>
      <c r="I35" s="101">
        <v>280</v>
      </c>
      <c r="J35" s="45">
        <v>201</v>
      </c>
      <c r="K35" s="45">
        <v>364.3</v>
      </c>
      <c r="L35" s="45">
        <v>30</v>
      </c>
      <c r="M35" s="101">
        <v>600</v>
      </c>
      <c r="N35" s="45">
        <v>695</v>
      </c>
      <c r="O35" s="45">
        <v>1200</v>
      </c>
      <c r="P35" s="101"/>
      <c r="Q35" s="101"/>
      <c r="R35" s="101"/>
      <c r="S35" s="101"/>
      <c r="T35" s="101"/>
      <c r="U35" s="45">
        <v>642</v>
      </c>
      <c r="V35" s="45">
        <f t="shared" si="21"/>
        <v>90</v>
      </c>
      <c r="W35" s="45">
        <f t="shared" si="22"/>
        <v>40</v>
      </c>
      <c r="X35" s="101"/>
      <c r="Y35" s="45">
        <f t="shared" si="23"/>
        <v>4.4444444444444446</v>
      </c>
      <c r="Z35" s="101"/>
      <c r="AA35" s="101"/>
      <c r="AB35" s="101"/>
      <c r="AC35" s="45">
        <v>90</v>
      </c>
      <c r="AD35" s="45">
        <v>40</v>
      </c>
      <c r="AE35" s="45">
        <f>AD35/AC35*10</f>
        <v>4.4444444444444446</v>
      </c>
      <c r="AF35" s="101"/>
      <c r="AG35" s="101"/>
      <c r="AH35" s="101"/>
      <c r="AI35" s="45">
        <v>622</v>
      </c>
      <c r="AJ35" s="64">
        <f>AM35+AK35+AL35</f>
        <v>642</v>
      </c>
      <c r="AK35" s="45">
        <v>165</v>
      </c>
      <c r="AL35" s="45">
        <v>360</v>
      </c>
      <c r="AM35" s="45">
        <v>117</v>
      </c>
      <c r="AN35" s="45">
        <f t="shared" si="0"/>
        <v>622</v>
      </c>
      <c r="AO35" s="45">
        <f t="shared" si="1"/>
        <v>642</v>
      </c>
      <c r="AP35" s="45"/>
      <c r="AQ35" s="45"/>
      <c r="AR35" s="45"/>
      <c r="AS35" s="45"/>
      <c r="AT35" s="45"/>
      <c r="AU35" s="45"/>
      <c r="AV35" s="45"/>
      <c r="AW35" s="45"/>
      <c r="AX35" s="45">
        <v>4386</v>
      </c>
      <c r="AY35" s="45">
        <v>2173</v>
      </c>
      <c r="AZ35" s="45"/>
      <c r="BA35" s="45"/>
      <c r="BB35" s="45">
        <v>29</v>
      </c>
      <c r="BC35" s="45">
        <f>SUM(BD35:BJ35)</f>
        <v>60.3</v>
      </c>
      <c r="BD35" s="45">
        <v>7.3</v>
      </c>
      <c r="BE35" s="45">
        <v>45.2</v>
      </c>
      <c r="BF35" s="45">
        <v>3</v>
      </c>
      <c r="BG35" s="45"/>
      <c r="BH35" s="45"/>
      <c r="BI35" s="45"/>
      <c r="BJ35" s="45">
        <v>4.8</v>
      </c>
      <c r="BK35" s="45"/>
      <c r="BL35" s="45"/>
      <c r="BM35" s="45"/>
      <c r="BN35" s="45">
        <v>43</v>
      </c>
      <c r="BO35" s="45">
        <f>SUM(BR35+BT35+BV35+BX35+BZ35+CB35+CD35)</f>
        <v>10</v>
      </c>
      <c r="BP35" s="45">
        <f>SUM(BS35+BU35+BW35+BY35+CA35+CC35+CE35)</f>
        <v>77.400000000000006</v>
      </c>
      <c r="BQ35" s="45">
        <f>BP35/BO35*10</f>
        <v>77.400000000000006</v>
      </c>
      <c r="BR35" s="45"/>
      <c r="BS35" s="45"/>
      <c r="BT35" s="45">
        <v>10</v>
      </c>
      <c r="BU35" s="45">
        <v>77.400000000000006</v>
      </c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>
        <v>33</v>
      </c>
      <c r="CK35" s="45"/>
      <c r="CL35" s="45"/>
      <c r="CM35" s="45"/>
      <c r="CN35" s="45"/>
      <c r="CO35" s="45"/>
      <c r="CP35" s="45"/>
      <c r="CQ35" s="45"/>
      <c r="CR35" s="45"/>
      <c r="CS35" s="45">
        <v>1753</v>
      </c>
      <c r="CT35" s="45"/>
      <c r="CU35" s="45"/>
      <c r="CV35" s="45"/>
      <c r="CW35" s="103"/>
    </row>
    <row r="36" spans="1:101" s="60" customFormat="1" ht="18.95" customHeight="1" x14ac:dyDescent="0.2">
      <c r="A36" s="56" t="s">
        <v>44</v>
      </c>
      <c r="B36" s="55"/>
      <c r="C36" s="55"/>
      <c r="D36" s="57"/>
      <c r="E36" s="57"/>
      <c r="F36" s="57"/>
      <c r="G36" s="58"/>
      <c r="H36" s="58" t="s">
        <v>98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9"/>
      <c r="AJ36" s="65"/>
      <c r="AK36" s="58"/>
      <c r="AL36" s="59"/>
      <c r="AM36" s="59"/>
      <c r="AN36" s="59"/>
      <c r="AO36" s="59"/>
      <c r="AP36" s="59"/>
      <c r="AQ36" s="59"/>
      <c r="AR36" s="59"/>
      <c r="AS36" s="59"/>
      <c r="AT36" s="45"/>
      <c r="AU36" s="45"/>
      <c r="AV36" s="45"/>
      <c r="AW36" s="45"/>
      <c r="AX36" s="45"/>
      <c r="AY36" s="45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77"/>
    </row>
    <row r="37" spans="1:101" s="11" customFormat="1" ht="18.95" customHeight="1" x14ac:dyDescent="0.2">
      <c r="A37" s="12" t="s">
        <v>45</v>
      </c>
      <c r="B37" s="7"/>
      <c r="C37" s="7"/>
      <c r="D37" s="8"/>
      <c r="E37" s="8"/>
      <c r="F37" s="5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9"/>
      <c r="AK37" s="9"/>
      <c r="AL37" s="9"/>
      <c r="AM37" s="10"/>
      <c r="AN37" s="10"/>
      <c r="AO37" s="10"/>
      <c r="AP37" s="10"/>
      <c r="AQ37" s="10"/>
      <c r="AR37" s="10"/>
      <c r="AS37" s="10"/>
      <c r="AT37" s="45"/>
      <c r="AU37" s="45"/>
      <c r="AV37" s="45"/>
      <c r="AW37" s="45"/>
      <c r="AX37" s="45"/>
      <c r="AY37" s="45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78"/>
    </row>
    <row r="38" spans="1:101" ht="17.25" customHeight="1" x14ac:dyDescent="0.2">
      <c r="A38" s="13" t="s">
        <v>46</v>
      </c>
      <c r="B38" s="14"/>
      <c r="C38" s="15">
        <f>D38/H38*100</f>
        <v>19.825984911986584</v>
      </c>
      <c r="D38" s="16">
        <f>SUM(D9:D37)</f>
        <v>1182.6199999999999</v>
      </c>
      <c r="E38" s="16">
        <f>SUM(E9:E37)</f>
        <v>1159.3</v>
      </c>
      <c r="F38" s="16">
        <f>SUM(F9:F37)</f>
        <v>12833.4</v>
      </c>
      <c r="G38" s="17">
        <f t="shared" ref="G38:H38" si="25">SUM(G9:G36)</f>
        <v>5982</v>
      </c>
      <c r="H38" s="17">
        <f t="shared" si="25"/>
        <v>5965</v>
      </c>
      <c r="I38" s="70">
        <f t="shared" ref="I38:Q38" si="26">SUM(I9:I36)</f>
        <v>51118.9</v>
      </c>
      <c r="J38" s="67">
        <f t="shared" si="26"/>
        <v>15863</v>
      </c>
      <c r="K38" s="67">
        <f t="shared" si="26"/>
        <v>37802.300000000003</v>
      </c>
      <c r="L38" s="82">
        <f t="shared" si="26"/>
        <v>392</v>
      </c>
      <c r="M38" s="67">
        <f t="shared" si="26"/>
        <v>66708</v>
      </c>
      <c r="N38" s="17">
        <f t="shared" si="26"/>
        <v>5164</v>
      </c>
      <c r="O38" s="17">
        <f t="shared" si="26"/>
        <v>41871</v>
      </c>
      <c r="P38" s="17">
        <f t="shared" si="26"/>
        <v>6261</v>
      </c>
      <c r="Q38" s="70">
        <f t="shared" si="26"/>
        <v>78412</v>
      </c>
      <c r="R38" s="83">
        <f>SUM(R9:R36)</f>
        <v>355</v>
      </c>
      <c r="S38" s="83">
        <f>SUM(S9:S36)</f>
        <v>2172</v>
      </c>
      <c r="T38" s="67">
        <v>0</v>
      </c>
      <c r="U38" s="85">
        <f>SUM(U9:U36)</f>
        <v>32216</v>
      </c>
      <c r="V38" s="85">
        <f>SUM(V9:V36)</f>
        <v>8155.5</v>
      </c>
      <c r="W38" s="85">
        <f>SUM(W9:W36)</f>
        <v>17054.5</v>
      </c>
      <c r="X38" s="45">
        <v>0</v>
      </c>
      <c r="Y38" s="64">
        <f>W38/V38*10</f>
        <v>20.911654711544358</v>
      </c>
      <c r="Z38" s="85">
        <f>SUM(Z9:Z37)</f>
        <v>1097</v>
      </c>
      <c r="AA38" s="90">
        <f>SUM(AA9:AA37)</f>
        <v>2154</v>
      </c>
      <c r="AB38" s="85">
        <f>AA38/Z38*10</f>
        <v>19.635369188696444</v>
      </c>
      <c r="AC38" s="85">
        <f>SUM(AC9:AC37)</f>
        <v>4223.5</v>
      </c>
      <c r="AD38" s="85">
        <f>SUM(AD9:AD37)</f>
        <v>8664</v>
      </c>
      <c r="AE38" s="9">
        <f>AD38/AC38*10</f>
        <v>20.513791878773532</v>
      </c>
      <c r="AF38" s="85">
        <f>SUM(AF9:AF37)</f>
        <v>2835</v>
      </c>
      <c r="AG38" s="89">
        <f>SUM(AG9:AG37)</f>
        <v>6236.5</v>
      </c>
      <c r="AH38" s="85">
        <f>AG38/AF38*10</f>
        <v>21.998236331569665</v>
      </c>
      <c r="AI38" s="17">
        <f t="shared" ref="AI38:AM38" si="27">SUM(AI9:AI36)</f>
        <v>30706.51</v>
      </c>
      <c r="AJ38" s="17">
        <f t="shared" si="27"/>
        <v>32636.2</v>
      </c>
      <c r="AK38" s="17">
        <f t="shared" si="27"/>
        <v>10082.799999999999</v>
      </c>
      <c r="AL38" s="17">
        <f t="shared" si="27"/>
        <v>16742.900000000001</v>
      </c>
      <c r="AM38" s="17">
        <f t="shared" si="27"/>
        <v>5810.5</v>
      </c>
      <c r="AN38" s="64">
        <f>SUM(AN9:AN36)</f>
        <v>105560.11</v>
      </c>
      <c r="AO38" s="17">
        <f>SUM(AO9:AO36)</f>
        <v>110669.8</v>
      </c>
      <c r="AP38" s="17">
        <f>SUM(AP9:AP36)</f>
        <v>66626.7</v>
      </c>
      <c r="AQ38" s="17">
        <f>SUM(AQ9:AQ36)</f>
        <v>69186</v>
      </c>
      <c r="AR38" s="17">
        <f>SUM(AR9:AR36)</f>
        <v>3277.23</v>
      </c>
      <c r="AS38" s="17">
        <f>SUM(AS9:AS37)</f>
        <v>3518.93</v>
      </c>
      <c r="AT38" s="46">
        <f>SUM(AT9:AT36)</f>
        <v>7448.4</v>
      </c>
      <c r="AU38" s="46">
        <f t="shared" ref="AU38" si="28">SUM(AU10:AU37)</f>
        <v>8044.1</v>
      </c>
      <c r="AV38" s="46">
        <f>SUM(AV9:AV36)</f>
        <v>778.5</v>
      </c>
      <c r="AW38" s="46">
        <f>SUM(AW9:AW36)</f>
        <v>803.5</v>
      </c>
      <c r="AX38" s="46">
        <f t="shared" ref="AX38:AZ38" si="29">SUM(AX9:AX36)</f>
        <v>289895.12</v>
      </c>
      <c r="AY38" s="46">
        <f t="shared" si="29"/>
        <v>266582.2</v>
      </c>
      <c r="AZ38" s="17">
        <f t="shared" si="29"/>
        <v>3301.5</v>
      </c>
      <c r="BA38" s="17">
        <f>SUM(BA9:BA37)</f>
        <v>3682.6</v>
      </c>
      <c r="BB38" s="17">
        <f t="shared" ref="BB38:BJ38" si="30">SUM(BB9:BB36)</f>
        <v>2027.5</v>
      </c>
      <c r="BC38" s="17">
        <f t="shared" si="30"/>
        <v>2112.5</v>
      </c>
      <c r="BD38" s="17">
        <f t="shared" si="30"/>
        <v>449.8</v>
      </c>
      <c r="BE38" s="17">
        <f t="shared" si="30"/>
        <v>193.8</v>
      </c>
      <c r="BF38" s="17">
        <f t="shared" si="30"/>
        <v>82.399999999999991</v>
      </c>
      <c r="BG38" s="17">
        <f t="shared" si="30"/>
        <v>425.59999999999997</v>
      </c>
      <c r="BH38" s="17">
        <f t="shared" si="30"/>
        <v>470.7</v>
      </c>
      <c r="BI38" s="17">
        <f t="shared" si="30"/>
        <v>299.7</v>
      </c>
      <c r="BJ38" s="17">
        <f t="shared" si="30"/>
        <v>190.50000000000003</v>
      </c>
      <c r="BK38" s="17">
        <f t="shared" ref="BK38:CR38" si="31">SUM(BK9:BK36)</f>
        <v>34</v>
      </c>
      <c r="BL38" s="17">
        <f t="shared" si="31"/>
        <v>39.200000000000003</v>
      </c>
      <c r="BM38" s="17">
        <f t="shared" si="31"/>
        <v>22.1</v>
      </c>
      <c r="BN38" s="17">
        <f>SUM(BN9:BN36)</f>
        <v>2098</v>
      </c>
      <c r="BO38" s="17">
        <f>SUM(BO9:BO36)</f>
        <v>239.54000000000002</v>
      </c>
      <c r="BP38" s="17">
        <f>SUM(BP9:BP36)</f>
        <v>3717.7000000000003</v>
      </c>
      <c r="BQ38" s="17">
        <f>BP38/BO38*10</f>
        <v>155.20163646990062</v>
      </c>
      <c r="BR38" s="17">
        <f>SUM(BR9:BR36)</f>
        <v>49</v>
      </c>
      <c r="BS38" s="17">
        <f t="shared" ref="BS38:CE38" si="32">SUM(BS9:BS36)</f>
        <v>1064</v>
      </c>
      <c r="BT38" s="17">
        <f t="shared" si="32"/>
        <v>70.8</v>
      </c>
      <c r="BU38" s="17">
        <f t="shared" si="32"/>
        <v>942.69999999999993</v>
      </c>
      <c r="BV38" s="17">
        <f t="shared" si="32"/>
        <v>24</v>
      </c>
      <c r="BW38" s="17">
        <f t="shared" si="32"/>
        <v>366</v>
      </c>
      <c r="BX38" s="17">
        <f t="shared" si="32"/>
        <v>19.5</v>
      </c>
      <c r="BY38" s="17">
        <f t="shared" si="32"/>
        <v>358</v>
      </c>
      <c r="BZ38" s="17">
        <f t="shared" si="32"/>
        <v>13.2</v>
      </c>
      <c r="CA38" s="17">
        <f t="shared" si="32"/>
        <v>255</v>
      </c>
      <c r="CB38" s="17">
        <f t="shared" si="32"/>
        <v>9.3999999999999986</v>
      </c>
      <c r="CC38" s="17">
        <f t="shared" si="32"/>
        <v>159</v>
      </c>
      <c r="CD38" s="17">
        <f t="shared" si="32"/>
        <v>53.64</v>
      </c>
      <c r="CE38" s="17">
        <f t="shared" si="32"/>
        <v>573</v>
      </c>
      <c r="CF38" s="17">
        <f>SUM(CF8:CF36)</f>
        <v>3682.6</v>
      </c>
      <c r="CG38" s="17">
        <f>SUM(CG9:CG36)</f>
        <v>183.5</v>
      </c>
      <c r="CH38" s="17">
        <f>SUM(CH9:CH36)</f>
        <v>3786</v>
      </c>
      <c r="CI38" s="17">
        <f>CH38/CG38*10</f>
        <v>206.32152588555857</v>
      </c>
      <c r="CJ38" s="17">
        <f>SUM(CJ9:CJ37)</f>
        <v>194</v>
      </c>
      <c r="CK38" s="17">
        <f>SUM(CK9:CK37)</f>
        <v>10</v>
      </c>
      <c r="CL38" s="17">
        <f t="shared" ref="CL38:CM38" si="33">SUM(CL9:CL37)</f>
        <v>30</v>
      </c>
      <c r="CM38" s="17">
        <f t="shared" si="33"/>
        <v>30</v>
      </c>
      <c r="CN38" s="17"/>
      <c r="CO38" s="17">
        <f>SUM(CO9:CO37)</f>
        <v>360</v>
      </c>
      <c r="CP38" s="17">
        <f>SUM(CP9:CP37)</f>
        <v>20</v>
      </c>
      <c r="CQ38" s="17">
        <f t="shared" si="31"/>
        <v>512</v>
      </c>
      <c r="CR38" s="17">
        <f t="shared" si="31"/>
        <v>14840</v>
      </c>
      <c r="CS38" s="17">
        <f>SUM(CS9:CS36)</f>
        <v>208103.72999999998</v>
      </c>
      <c r="CT38" s="17">
        <f>SUM(CT9:CT36)</f>
        <v>2346.6999999999998</v>
      </c>
      <c r="CU38" s="17">
        <v>0</v>
      </c>
      <c r="CV38" s="17">
        <f>SUM(CV9:CV36)</f>
        <v>700</v>
      </c>
      <c r="CW38" s="79"/>
    </row>
    <row r="39" spans="1:101" s="11" customFormat="1" ht="24" customHeight="1" x14ac:dyDescent="0.2">
      <c r="A39" s="33" t="s">
        <v>47</v>
      </c>
      <c r="B39" s="29"/>
      <c r="C39" s="30"/>
      <c r="D39" s="29"/>
      <c r="E39" s="29"/>
      <c r="F39" s="29"/>
      <c r="G39" s="31"/>
      <c r="H39" s="31"/>
      <c r="I39" s="31"/>
      <c r="J39" s="31"/>
      <c r="K39" s="86">
        <f>K38/I38</f>
        <v>0.73949752439899918</v>
      </c>
      <c r="L39" s="31"/>
      <c r="M39" s="31"/>
      <c r="N39" s="31"/>
      <c r="O39" s="86">
        <f>O38/M38</f>
        <v>0.6276758409785933</v>
      </c>
      <c r="P39" s="31"/>
      <c r="Q39" s="31"/>
      <c r="R39" s="31"/>
      <c r="S39" s="86">
        <f>S38/Q38</f>
        <v>2.7699841860939652E-2</v>
      </c>
      <c r="T39" s="31"/>
      <c r="U39" s="31"/>
      <c r="V39" s="91">
        <f>V38/U38</f>
        <v>0.25315060839334491</v>
      </c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8"/>
      <c r="AJ39" s="18">
        <f>AJ38/AI38</f>
        <v>1.062843025794856</v>
      </c>
      <c r="AK39" s="18"/>
      <c r="AL39" s="18"/>
      <c r="AM39" s="18"/>
      <c r="AN39" s="18"/>
      <c r="AO39" s="18">
        <f>AO38/AN38</f>
        <v>1.0484055009037032</v>
      </c>
      <c r="AP39" s="18"/>
      <c r="AQ39" s="18">
        <f>AQ38/AP38</f>
        <v>1.0384125283107224</v>
      </c>
      <c r="AR39" s="18"/>
      <c r="AS39" s="18">
        <f>AS38/AR38</f>
        <v>1.0737513082694836</v>
      </c>
      <c r="AT39" s="47"/>
      <c r="AU39" s="18">
        <f>AU38/AT38</f>
        <v>1.0799769077922776</v>
      </c>
      <c r="AV39" s="18"/>
      <c r="AW39" s="18">
        <f>AW38/AV38</f>
        <v>1.0321130378933847</v>
      </c>
      <c r="AX39" s="47"/>
      <c r="AY39" s="18">
        <f>AY38/AX38</f>
        <v>0.91958153693653077</v>
      </c>
      <c r="AZ39" s="18"/>
      <c r="BA39" s="18">
        <f>BA38/AZ38</f>
        <v>1.1154323792215659</v>
      </c>
      <c r="BB39" s="18"/>
      <c r="BC39" s="18">
        <f>BC38/BB38</f>
        <v>1.0419235511713933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>
        <f>BO38/BN38</f>
        <v>0.11417540514775978</v>
      </c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>
        <f>CG38/CF38</f>
        <v>4.9828925215880088E-2</v>
      </c>
      <c r="CH39" s="18"/>
      <c r="CI39" s="18"/>
      <c r="CJ39" s="18"/>
      <c r="CK39" s="18">
        <f>CK38/CJ38</f>
        <v>5.1546391752577317E-2</v>
      </c>
      <c r="CL39" s="18"/>
      <c r="CM39" s="18"/>
      <c r="CN39" s="18"/>
      <c r="CO39" s="18"/>
      <c r="CP39" s="18"/>
      <c r="CQ39" s="18"/>
      <c r="CR39" s="18"/>
      <c r="CS39" s="18"/>
      <c r="CT39" s="19"/>
      <c r="CU39" s="19"/>
      <c r="CV39" s="19"/>
      <c r="CW39" s="80"/>
    </row>
    <row r="40" spans="1:101" s="23" customFormat="1" ht="19.5" customHeight="1" x14ac:dyDescent="0.2">
      <c r="A40" s="20" t="s">
        <v>105</v>
      </c>
      <c r="B40" s="21">
        <v>17.399999999999999</v>
      </c>
      <c r="C40" s="22"/>
      <c r="D40" s="22">
        <v>1040.5999999999999</v>
      </c>
      <c r="E40" s="22">
        <v>1006</v>
      </c>
      <c r="F40" s="22">
        <v>11119.3</v>
      </c>
      <c r="G40" s="162">
        <v>5982</v>
      </c>
      <c r="H40" s="162"/>
      <c r="I40" s="32">
        <v>43695</v>
      </c>
      <c r="J40" s="32">
        <v>10650</v>
      </c>
      <c r="K40" s="32">
        <v>19241</v>
      </c>
      <c r="L40" s="32">
        <v>0</v>
      </c>
      <c r="M40" s="32">
        <v>66503</v>
      </c>
      <c r="N40" s="32">
        <v>3459</v>
      </c>
      <c r="O40" s="32">
        <v>38618</v>
      </c>
      <c r="P40" s="32">
        <v>4772</v>
      </c>
      <c r="Q40" s="32">
        <v>67480</v>
      </c>
      <c r="R40" s="32">
        <v>152</v>
      </c>
      <c r="S40" s="32">
        <v>1920</v>
      </c>
      <c r="T40" s="32">
        <v>0</v>
      </c>
      <c r="U40" s="32">
        <v>31185</v>
      </c>
      <c r="V40" s="32">
        <v>8031</v>
      </c>
      <c r="W40" s="32">
        <v>18766</v>
      </c>
      <c r="X40" s="32">
        <v>0</v>
      </c>
      <c r="Y40" s="32">
        <v>23</v>
      </c>
      <c r="Z40" s="32">
        <v>2340</v>
      </c>
      <c r="AA40" s="32">
        <v>4889</v>
      </c>
      <c r="AB40" s="32">
        <v>21</v>
      </c>
      <c r="AC40" s="32">
        <v>4322</v>
      </c>
      <c r="AD40" s="32">
        <v>10266</v>
      </c>
      <c r="AE40" s="32">
        <v>24</v>
      </c>
      <c r="AF40" s="32">
        <v>1902</v>
      </c>
      <c r="AG40" s="32">
        <v>4982</v>
      </c>
      <c r="AH40" s="32">
        <v>26</v>
      </c>
      <c r="AI40" s="32">
        <v>29828</v>
      </c>
      <c r="AJ40" s="32">
        <v>30417</v>
      </c>
      <c r="AK40" s="32">
        <v>9030</v>
      </c>
      <c r="AL40" s="32">
        <v>15973</v>
      </c>
      <c r="AM40" s="32">
        <v>5414</v>
      </c>
      <c r="AN40" s="32">
        <v>95465</v>
      </c>
      <c r="AO40" s="32">
        <v>100694</v>
      </c>
      <c r="AP40" s="32">
        <v>51158</v>
      </c>
      <c r="AQ40" s="32">
        <v>56882</v>
      </c>
      <c r="AR40" s="32">
        <v>0</v>
      </c>
      <c r="AS40" s="32">
        <v>2781</v>
      </c>
      <c r="AT40" s="48">
        <v>9681</v>
      </c>
      <c r="AU40" s="48">
        <v>10131</v>
      </c>
      <c r="AV40" s="48">
        <v>1912</v>
      </c>
      <c r="AW40" s="48">
        <v>1022</v>
      </c>
      <c r="AX40" s="48">
        <v>293188</v>
      </c>
      <c r="AY40" s="48">
        <v>306401</v>
      </c>
      <c r="AZ40" s="32">
        <v>2950</v>
      </c>
      <c r="BA40" s="32">
        <v>3245</v>
      </c>
      <c r="BB40" s="32">
        <v>3180</v>
      </c>
      <c r="BC40" s="32">
        <v>3214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>
        <v>3180</v>
      </c>
      <c r="BO40" s="32">
        <v>382</v>
      </c>
      <c r="BP40" s="32">
        <v>6071</v>
      </c>
      <c r="BQ40" s="32">
        <v>159</v>
      </c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3970</v>
      </c>
      <c r="CG40" s="32">
        <v>129</v>
      </c>
      <c r="CH40" s="32">
        <v>1860</v>
      </c>
      <c r="CI40" s="32">
        <v>145</v>
      </c>
      <c r="CJ40" s="32"/>
      <c r="CK40" s="32">
        <v>66</v>
      </c>
      <c r="CL40" s="32">
        <v>862</v>
      </c>
      <c r="CM40" s="32">
        <v>132</v>
      </c>
      <c r="CN40" s="32"/>
      <c r="CO40" s="32">
        <v>80</v>
      </c>
      <c r="CP40" s="32"/>
      <c r="CQ40" s="32">
        <v>0</v>
      </c>
      <c r="CR40" s="32">
        <v>0</v>
      </c>
      <c r="CS40" s="32">
        <v>228451</v>
      </c>
      <c r="CT40" s="21">
        <v>3160</v>
      </c>
      <c r="CU40" s="21">
        <v>513</v>
      </c>
      <c r="CV40" s="21">
        <v>0</v>
      </c>
      <c r="CW40" s="81"/>
    </row>
    <row r="41" spans="1:101" s="25" customFormat="1" ht="27.75" customHeight="1" x14ac:dyDescent="0.3">
      <c r="A41" s="24"/>
      <c r="B41" s="36" t="s">
        <v>48</v>
      </c>
      <c r="C41" s="36"/>
      <c r="D41" s="36"/>
      <c r="E41" s="36"/>
      <c r="F41" s="36"/>
      <c r="G41" s="34"/>
      <c r="H41" s="34"/>
      <c r="I41" s="34"/>
      <c r="J41" s="34"/>
      <c r="K41" s="34"/>
      <c r="L41" s="34"/>
      <c r="M41" s="36" t="s">
        <v>49</v>
      </c>
      <c r="N41" s="36"/>
      <c r="O41" s="3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49"/>
      <c r="AU41" s="49"/>
      <c r="AV41" s="49"/>
      <c r="AW41" s="49"/>
      <c r="AX41" s="49"/>
      <c r="AY41" s="49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</row>
    <row r="42" spans="1:101" ht="16.5" customHeight="1" x14ac:dyDescent="0.25">
      <c r="A42" s="37"/>
      <c r="B42" s="159"/>
      <c r="C42" s="159"/>
      <c r="D42" s="159"/>
      <c r="E42" s="159"/>
      <c r="F42" s="159"/>
      <c r="G42" s="159"/>
      <c r="H42" s="27"/>
      <c r="I42" s="66"/>
      <c r="J42" s="66"/>
      <c r="K42" s="66"/>
      <c r="L42" s="66"/>
      <c r="M42" s="66"/>
      <c r="N42" s="66"/>
      <c r="O42" s="66"/>
      <c r="P42" s="69"/>
      <c r="Q42" s="69"/>
      <c r="R42" s="69"/>
      <c r="S42" s="69"/>
      <c r="T42" s="66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61"/>
      <c r="AJ42" s="61"/>
      <c r="AK42" s="61"/>
      <c r="AL42" s="61"/>
      <c r="AM42" s="61"/>
      <c r="AN42" s="61"/>
      <c r="AO42" s="61"/>
      <c r="AP42" s="42"/>
      <c r="AQ42" s="42"/>
      <c r="AR42" s="43"/>
      <c r="AS42" s="43"/>
      <c r="AZ42" s="40"/>
      <c r="BA42" s="38"/>
      <c r="BB42" s="40"/>
      <c r="BC42" s="39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92"/>
      <c r="CK42" s="92"/>
      <c r="CL42" s="92"/>
      <c r="CM42" s="92"/>
      <c r="CN42" s="95"/>
      <c r="CO42" s="95"/>
      <c r="CP42" s="96"/>
      <c r="CQ42" s="41"/>
      <c r="CR42" s="41"/>
      <c r="CS42" s="50"/>
      <c r="CT42" s="53"/>
      <c r="CU42" s="71"/>
      <c r="CV42" s="35"/>
      <c r="CW42" s="35"/>
    </row>
  </sheetData>
  <mergeCells count="135">
    <mergeCell ref="BV6:BV7"/>
    <mergeCell ref="BW6:BW7"/>
    <mergeCell ref="CA6:CA7"/>
    <mergeCell ref="CD6:CD7"/>
    <mergeCell ref="AZ3:BA5"/>
    <mergeCell ref="M5:P5"/>
    <mergeCell ref="R6:S7"/>
    <mergeCell ref="W6:W7"/>
    <mergeCell ref="X6:X7"/>
    <mergeCell ref="V6:V7"/>
    <mergeCell ref="A1:T1"/>
    <mergeCell ref="A2:T2"/>
    <mergeCell ref="BB3:BJ5"/>
    <mergeCell ref="BD6:BD7"/>
    <mergeCell ref="N6:O7"/>
    <mergeCell ref="AN6:AN7"/>
    <mergeCell ref="AO6:AO7"/>
    <mergeCell ref="AK6:AK7"/>
    <mergeCell ref="J6:J7"/>
    <mergeCell ref="K6:K7"/>
    <mergeCell ref="M6:M7"/>
    <mergeCell ref="T6:T7"/>
    <mergeCell ref="P6:P7"/>
    <mergeCell ref="B42:G42"/>
    <mergeCell ref="E4:E7"/>
    <mergeCell ref="F4:F7"/>
    <mergeCell ref="AU6:AU7"/>
    <mergeCell ref="AP3:AQ5"/>
    <mergeCell ref="AI3:AM5"/>
    <mergeCell ref="AI6:AI7"/>
    <mergeCell ref="AJ6:AJ7"/>
    <mergeCell ref="AL6:AL7"/>
    <mergeCell ref="AM6:AM7"/>
    <mergeCell ref="B4:C4"/>
    <mergeCell ref="G40:H40"/>
    <mergeCell ref="AR6:AR7"/>
    <mergeCell ref="AS6:AS7"/>
    <mergeCell ref="I6:I7"/>
    <mergeCell ref="AR3:AS5"/>
    <mergeCell ref="L6:L7"/>
    <mergeCell ref="Q6:Q7"/>
    <mergeCell ref="Q5:T5"/>
    <mergeCell ref="AD6:AD7"/>
    <mergeCell ref="AE6:AE7"/>
    <mergeCell ref="AF6:AF7"/>
    <mergeCell ref="AT6:AT7"/>
    <mergeCell ref="I3:T4"/>
    <mergeCell ref="CQ3:CR7"/>
    <mergeCell ref="CV3:CV7"/>
    <mergeCell ref="BK6:BK7"/>
    <mergeCell ref="CT3:CT7"/>
    <mergeCell ref="CS3:CS7"/>
    <mergeCell ref="CU3:CU7"/>
    <mergeCell ref="BT6:BT7"/>
    <mergeCell ref="BN3:BQ5"/>
    <mergeCell ref="BN6:BN7"/>
    <mergeCell ref="BO6:BO7"/>
    <mergeCell ref="BP6:BP7"/>
    <mergeCell ref="BQ6:BQ7"/>
    <mergeCell ref="BV5:BW5"/>
    <mergeCell ref="BX5:BY5"/>
    <mergeCell ref="BK3:BM5"/>
    <mergeCell ref="BL6:BL7"/>
    <mergeCell ref="BM6:BM7"/>
    <mergeCell ref="BR5:BS5"/>
    <mergeCell ref="BT5:BU5"/>
    <mergeCell ref="BX6:BX7"/>
    <mergeCell ref="CN3:CO5"/>
    <mergeCell ref="CN6:CN7"/>
    <mergeCell ref="CO6:CO7"/>
    <mergeCell ref="CJ3:CM5"/>
    <mergeCell ref="A3:A8"/>
    <mergeCell ref="B3:F3"/>
    <mergeCell ref="G3:H5"/>
    <mergeCell ref="B5:B7"/>
    <mergeCell ref="D4:D7"/>
    <mergeCell ref="H6:H7"/>
    <mergeCell ref="C5:C7"/>
    <mergeCell ref="G6:G7"/>
    <mergeCell ref="AP6:AP7"/>
    <mergeCell ref="AN3:AO5"/>
    <mergeCell ref="Y6:Y7"/>
    <mergeCell ref="Z6:Z7"/>
    <mergeCell ref="AA6:AA7"/>
    <mergeCell ref="AB6:AB7"/>
    <mergeCell ref="AC6:AC7"/>
    <mergeCell ref="Z5:AB5"/>
    <mergeCell ref="AC5:AE5"/>
    <mergeCell ref="AF5:AH5"/>
    <mergeCell ref="U6:U7"/>
    <mergeCell ref="U3:AH4"/>
    <mergeCell ref="U5:Y5"/>
    <mergeCell ref="AG6:AG7"/>
    <mergeCell ref="AH6:AH7"/>
    <mergeCell ref="I5:L5"/>
    <mergeCell ref="AQ6:AQ7"/>
    <mergeCell ref="AT3:AU5"/>
    <mergeCell ref="BE6:BE7"/>
    <mergeCell ref="BF6:BF7"/>
    <mergeCell ref="BG6:BG7"/>
    <mergeCell ref="BH6:BH7"/>
    <mergeCell ref="BJ6:BJ7"/>
    <mergeCell ref="BI6:BI7"/>
    <mergeCell ref="AZ6:AZ7"/>
    <mergeCell ref="BA6:BA7"/>
    <mergeCell ref="BC6:BC7"/>
    <mergeCell ref="BB6:BB7"/>
    <mergeCell ref="AX3:AY5"/>
    <mergeCell ref="AV3:AW5"/>
    <mergeCell ref="AV6:AV7"/>
    <mergeCell ref="AW6:AW7"/>
    <mergeCell ref="CP3:CP7"/>
    <mergeCell ref="CJ6:CJ7"/>
    <mergeCell ref="CK6:CK7"/>
    <mergeCell ref="CL6:CL7"/>
    <mergeCell ref="CM6:CM7"/>
    <mergeCell ref="BY6:BY7"/>
    <mergeCell ref="BZ6:BZ7"/>
    <mergeCell ref="AX6:AX7"/>
    <mergeCell ref="AY6:AY7"/>
    <mergeCell ref="CF3:CI5"/>
    <mergeCell ref="CF6:CF7"/>
    <mergeCell ref="CG6:CG7"/>
    <mergeCell ref="CH6:CH7"/>
    <mergeCell ref="CI6:CI7"/>
    <mergeCell ref="BZ5:CA5"/>
    <mergeCell ref="CE6:CE7"/>
    <mergeCell ref="CD5:CE5"/>
    <mergeCell ref="BR3:CE4"/>
    <mergeCell ref="CB6:CB7"/>
    <mergeCell ref="CC6:CC7"/>
    <mergeCell ref="CB5:CC5"/>
    <mergeCell ref="BR6:BR7"/>
    <mergeCell ref="BS6:BS7"/>
    <mergeCell ref="BU6:BU7"/>
  </mergeCells>
  <printOptions horizontalCentered="1"/>
  <pageMargins left="0.39370078740157483" right="0.35433070866141736" top="0" bottom="0" header="0.51181102362204722" footer="0.51181102362204722"/>
  <pageSetup paperSize="9" scale="65" firstPageNumber="0" fitToWidth="3" orientation="landscape" r:id="rId1"/>
  <colBreaks count="2" manualBreakCount="2">
    <brk id="20" max="41" man="1"/>
    <brk id="83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2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август 2020</vt:lpstr>
      <vt:lpstr>Лист1</vt:lpstr>
      <vt:lpstr>'август 2020'!Excel_BuiltIn_Print_Titles</vt:lpstr>
      <vt:lpstr>'август 2020'!Заголовки_для_печати</vt:lpstr>
      <vt:lpstr>'август 2020'!Область_печати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cp:keywords/>
  <dc:description/>
  <cp:lastModifiedBy>Козлова Виктория Николаевна</cp:lastModifiedBy>
  <cp:revision>1</cp:revision>
  <cp:lastPrinted>2020-08-12T00:30:16Z</cp:lastPrinted>
  <dcterms:created xsi:type="dcterms:W3CDTF">2007-04-28T02:34:35Z</dcterms:created>
  <dcterms:modified xsi:type="dcterms:W3CDTF">2020-08-12T00:30:19Z</dcterms:modified>
  <cp:category/>
  <cp:contentStatus/>
</cp:coreProperties>
</file>